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 defaultThemeVersion="124226"/>
  <bookViews>
    <workbookView xWindow="-120" yWindow="-120" windowWidth="20730" windowHeight="11760" firstSheet="1" activeTab="4"/>
  </bookViews>
  <sheets>
    <sheet name="MAPA DE OBRAS SME" sheetId="1" r:id="rId1"/>
    <sheet name="MAPA DE OBRAS SMO" sheetId="2" r:id="rId2"/>
    <sheet name="OBRAS PARALISADAS SME" sheetId="13" r:id="rId3"/>
    <sheet name="OBRAS PARALISADAS SMO" sheetId="14" r:id="rId4"/>
    <sheet name="CONTROLE STATUS OBRAS" sheetId="15" r:id="rId5"/>
  </sheets>
  <externalReferences>
    <externalReference r:id="rId6"/>
  </externalReferences>
  <definedNames>
    <definedName name="_xlnm._FilterDatabase" localSheetId="0" hidden="1">'MAPA DE OBRAS SME'!$B$5:$Z$54</definedName>
    <definedName name="_xlnm._FilterDatabase" localSheetId="1" hidden="1">'MAPA DE OBRAS SMO'!$A$5:$Z$69</definedName>
  </definedNames>
  <calcPr calcId="124519"/>
  <pivotCaches>
    <pivotCache cacheId="46" r:id="rId7"/>
    <pivotCache cacheId="6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/>
  <c r="Y9"/>
  <c r="Y10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6"/>
  <c r="W3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6"/>
  <c r="V20" i="1" l="1"/>
  <c r="W18"/>
  <c r="W10"/>
  <c r="X61"/>
  <c r="M61"/>
  <c r="W50"/>
  <c r="X50" s="1"/>
  <c r="V50"/>
  <c r="X67" l="1"/>
  <c r="M67"/>
  <c r="W6"/>
  <c r="X66"/>
  <c r="X65"/>
  <c r="M66"/>
  <c r="Y54" l="1"/>
  <c r="M64" l="1"/>
  <c r="Y65"/>
  <c r="M65"/>
  <c r="Y63"/>
  <c r="X63"/>
  <c r="M63"/>
  <c r="Y62" l="1"/>
  <c r="X62"/>
  <c r="M62"/>
  <c r="M60"/>
  <c r="X60"/>
  <c r="Y60"/>
  <c r="M59" l="1"/>
  <c r="X59"/>
  <c r="Y59"/>
  <c r="M58" l="1"/>
  <c r="X58" l="1"/>
  <c r="Y58"/>
  <c r="X57"/>
  <c r="X56"/>
  <c r="Y57"/>
  <c r="M57"/>
  <c r="W46"/>
  <c r="W39"/>
  <c r="X6"/>
  <c r="Y56" l="1"/>
  <c r="M10" l="1"/>
  <c r="Y55"/>
  <c r="X55"/>
  <c r="M55"/>
  <c r="Y6" i="2" l="1"/>
  <c r="M54" i="1" l="1"/>
  <c r="X54"/>
  <c r="V30"/>
  <c r="X53"/>
  <c r="M53"/>
  <c r="M52" l="1"/>
  <c r="Y52"/>
  <c r="X52"/>
  <c r="Y51"/>
  <c r="X51"/>
  <c r="M51"/>
  <c r="Y50"/>
  <c r="M50"/>
  <c r="Y49"/>
  <c r="X49"/>
  <c r="M49"/>
  <c r="X48"/>
  <c r="M48"/>
  <c r="X47"/>
  <c r="M47"/>
  <c r="M6" l="1"/>
  <c r="X46"/>
  <c r="M46"/>
  <c r="W21"/>
  <c r="X21" s="1"/>
  <c r="W11"/>
  <c r="X11" s="1"/>
  <c r="W7"/>
  <c r="X7" s="1"/>
  <c r="W28"/>
  <c r="X45"/>
  <c r="X44"/>
  <c r="X43"/>
  <c r="X42"/>
  <c r="X41"/>
  <c r="X40"/>
  <c r="X38"/>
  <c r="X37"/>
  <c r="X36"/>
  <c r="X34"/>
  <c r="X33"/>
  <c r="X32"/>
  <c r="X31"/>
  <c r="X30"/>
  <c r="X29"/>
  <c r="X27"/>
  <c r="X25"/>
  <c r="X24"/>
  <c r="X23"/>
  <c r="X22"/>
  <c r="X20"/>
  <c r="X19"/>
  <c r="X17"/>
  <c r="X14"/>
  <c r="X12"/>
  <c r="X9"/>
  <c r="M45"/>
  <c r="Y44"/>
  <c r="M44"/>
  <c r="V26" l="1"/>
  <c r="X26" s="1"/>
  <c r="V15"/>
  <c r="X15" s="1"/>
  <c r="X28" l="1"/>
  <c r="V16"/>
  <c r="W16" s="1"/>
  <c r="X16" s="1"/>
  <c r="F1" i="2" l="1"/>
  <c r="Y43" i="1"/>
  <c r="M43"/>
  <c r="Y42"/>
  <c r="M42"/>
  <c r="Y41"/>
  <c r="M41"/>
  <c r="Y40"/>
  <c r="M40"/>
  <c r="Y39"/>
  <c r="M39"/>
  <c r="Y38"/>
  <c r="M38"/>
  <c r="M37"/>
  <c r="Y12" i="2" l="1"/>
  <c r="Y7"/>
  <c r="Y11"/>
  <c r="P8"/>
  <c r="P10"/>
  <c r="P12"/>
  <c r="P14"/>
  <c r="P16"/>
  <c r="P18"/>
  <c r="P20"/>
  <c r="P22"/>
  <c r="P24"/>
  <c r="P26"/>
  <c r="P28"/>
  <c r="P30"/>
  <c r="P32"/>
  <c r="P34"/>
  <c r="P36"/>
  <c r="P38"/>
  <c r="P40"/>
  <c r="P42"/>
  <c r="P44"/>
  <c r="P46"/>
  <c r="P48"/>
  <c r="P50"/>
  <c r="P52"/>
  <c r="P54"/>
  <c r="P56"/>
  <c r="P58"/>
  <c r="P60"/>
  <c r="P62"/>
  <c r="P64"/>
  <c r="P66"/>
  <c r="P68"/>
  <c r="P70"/>
  <c r="P72"/>
  <c r="P74"/>
  <c r="P76"/>
  <c r="P78"/>
  <c r="P80"/>
  <c r="P82"/>
  <c r="P84"/>
  <c r="P86"/>
  <c r="P88"/>
  <c r="P90"/>
  <c r="P92"/>
  <c r="P94"/>
  <c r="P96"/>
  <c r="P98"/>
  <c r="P100"/>
  <c r="P102"/>
  <c r="P104"/>
  <c r="P106"/>
  <c r="P108"/>
  <c r="P110"/>
  <c r="P112"/>
  <c r="P7"/>
  <c r="P9"/>
  <c r="P11"/>
  <c r="P13"/>
  <c r="P15"/>
  <c r="P17"/>
  <c r="P19"/>
  <c r="P21"/>
  <c r="P23"/>
  <c r="P25"/>
  <c r="P27"/>
  <c r="P29"/>
  <c r="P31"/>
  <c r="P33"/>
  <c r="P35"/>
  <c r="P37"/>
  <c r="P39"/>
  <c r="P41"/>
  <c r="P43"/>
  <c r="P45"/>
  <c r="P47"/>
  <c r="P49"/>
  <c r="P51"/>
  <c r="P53"/>
  <c r="P55"/>
  <c r="P57"/>
  <c r="P59"/>
  <c r="P61"/>
  <c r="P63"/>
  <c r="P65"/>
  <c r="P67"/>
  <c r="P69"/>
  <c r="P71"/>
  <c r="P73"/>
  <c r="P75"/>
  <c r="P77"/>
  <c r="P79"/>
  <c r="P81"/>
  <c r="P83"/>
  <c r="P85"/>
  <c r="P87"/>
  <c r="P89"/>
  <c r="P91"/>
  <c r="P93"/>
  <c r="P95"/>
  <c r="P97"/>
  <c r="P99"/>
  <c r="P101"/>
  <c r="P103"/>
  <c r="P105"/>
  <c r="P107"/>
  <c r="P109"/>
  <c r="P111"/>
  <c r="P6"/>
  <c r="Y36" i="1"/>
  <c r="M36"/>
  <c r="Y34"/>
  <c r="M34"/>
  <c r="Y33"/>
  <c r="M33"/>
  <c r="Y32"/>
  <c r="M32"/>
  <c r="Y31"/>
  <c r="M31"/>
  <c r="M30"/>
  <c r="Y29"/>
  <c r="M29"/>
  <c r="M28"/>
  <c r="Y27"/>
  <c r="M27"/>
  <c r="Y26"/>
  <c r="M26"/>
  <c r="Y25"/>
  <c r="M25"/>
  <c r="Y24"/>
  <c r="M24"/>
  <c r="Y23"/>
  <c r="M23"/>
  <c r="Y22"/>
  <c r="M22"/>
  <c r="Y21"/>
  <c r="M21"/>
  <c r="Y20"/>
  <c r="M20"/>
  <c r="Y19"/>
  <c r="M19"/>
  <c r="Y18"/>
  <c r="M18"/>
  <c r="Y17"/>
  <c r="M17"/>
  <c r="Y16"/>
  <c r="M16"/>
  <c r="Y15"/>
  <c r="M15"/>
  <c r="Y14"/>
  <c r="M14"/>
  <c r="Y13"/>
  <c r="V13"/>
  <c r="X13" s="1"/>
  <c r="M13"/>
  <c r="M12"/>
  <c r="Y11"/>
  <c r="M11"/>
  <c r="Y10"/>
  <c r="Y9"/>
  <c r="M9"/>
  <c r="Y8"/>
  <c r="V8"/>
  <c r="W8" s="1"/>
  <c r="M8"/>
  <c r="Y7"/>
  <c r="X8" l="1"/>
  <c r="M7"/>
  <c r="Y6"/>
  <c r="F1"/>
  <c r="P67" l="1"/>
  <c r="P61"/>
  <c r="Y66"/>
  <c r="P66"/>
  <c r="P64"/>
  <c r="Y53"/>
  <c r="P63"/>
  <c r="P65"/>
  <c r="P25"/>
  <c r="P60"/>
  <c r="P62"/>
  <c r="P58"/>
  <c r="P59"/>
  <c r="P56"/>
  <c r="P57"/>
  <c r="Y45"/>
  <c r="Y30"/>
  <c r="P54"/>
  <c r="P55"/>
  <c r="P27"/>
  <c r="P53"/>
  <c r="Y28"/>
  <c r="Y37"/>
  <c r="P51"/>
  <c r="P52"/>
  <c r="P49"/>
  <c r="P50"/>
  <c r="Y48"/>
  <c r="P48"/>
  <c r="P46"/>
  <c r="Y47"/>
  <c r="P47"/>
  <c r="P45"/>
  <c r="Y46"/>
  <c r="Y12"/>
  <c r="P44"/>
  <c r="P43"/>
  <c r="P42"/>
  <c r="P41"/>
  <c r="P40"/>
  <c r="P39"/>
  <c r="P38"/>
  <c r="P37"/>
  <c r="P36"/>
  <c r="P34"/>
  <c r="P33"/>
  <c r="P32"/>
  <c r="P31"/>
  <c r="P30"/>
  <c r="P29"/>
  <c r="P28"/>
  <c r="P26"/>
  <c r="P24"/>
  <c r="P23"/>
  <c r="P22"/>
  <c r="P19"/>
  <c r="P17"/>
  <c r="P12"/>
  <c r="P10"/>
  <c r="P15"/>
  <c r="P14"/>
  <c r="P8"/>
  <c r="P21"/>
  <c r="P20"/>
  <c r="P18"/>
  <c r="P16"/>
  <c r="P13"/>
  <c r="P11"/>
  <c r="P9"/>
  <c r="P6"/>
  <c r="P7"/>
</calcChain>
</file>

<file path=xl/sharedStrings.xml><?xml version="1.0" encoding="utf-8"?>
<sst xmlns="http://schemas.openxmlformats.org/spreadsheetml/2006/main" count="2188" uniqueCount="1001">
  <si>
    <t>Item</t>
  </si>
  <si>
    <t>N° Processo</t>
  </si>
  <si>
    <t>4586/2022</t>
  </si>
  <si>
    <t>N° Contrato</t>
  </si>
  <si>
    <t>Fonte do Recurso</t>
  </si>
  <si>
    <t>Educar</t>
  </si>
  <si>
    <t>Tipo de Obra</t>
  </si>
  <si>
    <t>Local</t>
  </si>
  <si>
    <t>Endereço</t>
  </si>
  <si>
    <t>Revitalização</t>
  </si>
  <si>
    <t>Centro Municipal de Educação Infantil Maria Francisca Diniz Frech</t>
  </si>
  <si>
    <t>Av. Presidente Wenceslau Braz, s/n° - Visconde de Mauá</t>
  </si>
  <si>
    <t>Em andamento</t>
  </si>
  <si>
    <t>Data Paralização</t>
  </si>
  <si>
    <t>Contratada</t>
  </si>
  <si>
    <t>Caio Eduardo Gomes Ltda.</t>
  </si>
  <si>
    <t>CNPJ Contratada</t>
  </si>
  <si>
    <t>34.707.791/0001-06</t>
  </si>
  <si>
    <t>Data da Última Atualização:</t>
  </si>
  <si>
    <t>Status Cumprimento Prazo</t>
  </si>
  <si>
    <t>Responsável(is) Técnico(s) da Obra</t>
  </si>
  <si>
    <t>Asus Empreendimentos e Construções Eireli</t>
  </si>
  <si>
    <t>15.609.021/0001-86</t>
  </si>
  <si>
    <t>Geolocalização / Coordenadas UTM</t>
  </si>
  <si>
    <t>SME</t>
  </si>
  <si>
    <t>Data Conclusão (Efetiva)</t>
  </si>
  <si>
    <t>6731/2020</t>
  </si>
  <si>
    <t>09 - FUNDEB</t>
  </si>
  <si>
    <t>Escola Municipal São Vicente Ferrer</t>
  </si>
  <si>
    <t>81/2021</t>
  </si>
  <si>
    <t>Construceg</t>
  </si>
  <si>
    <t>2513/2020</t>
  </si>
  <si>
    <t>Reforma e ampliação</t>
  </si>
  <si>
    <t>Reforma geral</t>
  </si>
  <si>
    <t>CIEP 489</t>
  </si>
  <si>
    <t>105/2021</t>
  </si>
  <si>
    <t>17 - Salário Ed</t>
  </si>
  <si>
    <t>Correa Junior</t>
  </si>
  <si>
    <t>02.042.314/0001-82</t>
  </si>
  <si>
    <t>12278/2017</t>
  </si>
  <si>
    <t>124/2021</t>
  </si>
  <si>
    <t>Norton Cunha</t>
  </si>
  <si>
    <t>34.185.008/0001-91</t>
  </si>
  <si>
    <t>11955/2021</t>
  </si>
  <si>
    <t>Pintura e outros serviços</t>
  </si>
  <si>
    <t>CIEP Maria Dulce</t>
  </si>
  <si>
    <t>131/2021</t>
  </si>
  <si>
    <t>5717/2021</t>
  </si>
  <si>
    <t>Reforma da parte elétrica</t>
  </si>
  <si>
    <t>Escola Municipal Sagrado Coração</t>
  </si>
  <si>
    <t>199/2021</t>
  </si>
  <si>
    <t>00 - Próprio</t>
  </si>
  <si>
    <t>Construtex</t>
  </si>
  <si>
    <t>11.002.644/2001-35</t>
  </si>
  <si>
    <t>9852/2019</t>
  </si>
  <si>
    <t>Escola Municipal Abrahão Ribenboin</t>
  </si>
  <si>
    <t>206/2021</t>
  </si>
  <si>
    <t>18732/2020</t>
  </si>
  <si>
    <t>Creche Morro do Cruzeiro</t>
  </si>
  <si>
    <t>164/2021</t>
  </si>
  <si>
    <t>S4</t>
  </si>
  <si>
    <t>73.107.948/0001-14</t>
  </si>
  <si>
    <t>19324/2021</t>
  </si>
  <si>
    <t>Conclusão da obra de reforma</t>
  </si>
  <si>
    <t>Creche Parque Embaixador</t>
  </si>
  <si>
    <t>204/2021</t>
  </si>
  <si>
    <t>ENGECAM</t>
  </si>
  <si>
    <t>28.392.345/0001-57</t>
  </si>
  <si>
    <t>19323/2021</t>
  </si>
  <si>
    <t>Escola Municipal Dona Mariúcha</t>
  </si>
  <si>
    <t>234/2021</t>
  </si>
  <si>
    <t>02.042.314-0001-82</t>
  </si>
  <si>
    <t>24583/2017</t>
  </si>
  <si>
    <t>Creche Jardim Primavera</t>
  </si>
  <si>
    <t>224/2021</t>
  </si>
  <si>
    <t>5713/2021</t>
  </si>
  <si>
    <t>232/2021</t>
  </si>
  <si>
    <t>22729/2021</t>
  </si>
  <si>
    <t>Reforma geral fase 2</t>
  </si>
  <si>
    <t>Maria Dulce - fase 2</t>
  </si>
  <si>
    <t>233/2021</t>
  </si>
  <si>
    <t>18753/2021</t>
  </si>
  <si>
    <t>Construção</t>
  </si>
  <si>
    <t>Creche do Bairro Liberdade</t>
  </si>
  <si>
    <t>222/2021</t>
  </si>
  <si>
    <t>11.002.644/0001-35</t>
  </si>
  <si>
    <t>30013/2020</t>
  </si>
  <si>
    <t>Creche do Parque Minas Gerais</t>
  </si>
  <si>
    <t>249/2021</t>
  </si>
  <si>
    <t>5349/2020</t>
  </si>
  <si>
    <t>Fechamento do refeitório</t>
  </si>
  <si>
    <t>Creche Lavapés</t>
  </si>
  <si>
    <t>270/2021</t>
  </si>
  <si>
    <t>34.707.791/0001-08</t>
  </si>
  <si>
    <t>18733/2020</t>
  </si>
  <si>
    <t>Creche Pedacinho do Céu</t>
  </si>
  <si>
    <t>284/2021</t>
  </si>
  <si>
    <t>26804/2021</t>
  </si>
  <si>
    <t>Creche Angela Maria</t>
  </si>
  <si>
    <t>285/2021</t>
  </si>
  <si>
    <t>JCR Construções</t>
  </si>
  <si>
    <t>27.621.915/0001-70</t>
  </si>
  <si>
    <t>26475/2021</t>
  </si>
  <si>
    <t>Reforma e ampliação da quadra</t>
  </si>
  <si>
    <t>Escola Municipal Jardim das Acácias</t>
  </si>
  <si>
    <t>274/2021</t>
  </si>
  <si>
    <t>5715/2021</t>
  </si>
  <si>
    <t>575/2021</t>
  </si>
  <si>
    <t>24783/2021</t>
  </si>
  <si>
    <t>Recuperação estrutural - fase 1</t>
  </si>
  <si>
    <t>Nascimento Faria</t>
  </si>
  <si>
    <t>01.074.283/0001-89</t>
  </si>
  <si>
    <t>26597/2021</t>
  </si>
  <si>
    <t>Reforma da quadra</t>
  </si>
  <si>
    <t>26479/2021</t>
  </si>
  <si>
    <t>Reforma e ampliação da pré escola</t>
  </si>
  <si>
    <t>NK Engenharia e Gestão de Negócios Ltda</t>
  </si>
  <si>
    <t>20.771.101-0002-54</t>
  </si>
  <si>
    <t>26598/2021</t>
  </si>
  <si>
    <t>CIEP 342</t>
  </si>
  <si>
    <t>30208/2021</t>
  </si>
  <si>
    <t>Construção da fase 2</t>
  </si>
  <si>
    <t>Escola no bairro Solar da Barra</t>
  </si>
  <si>
    <t>LeJ Negócios</t>
  </si>
  <si>
    <t>33.243.003/0001-05</t>
  </si>
  <si>
    <t>25353/2021</t>
  </si>
  <si>
    <t>Estrada Cachoeira da Fumaça, Bairro Fumaça, 6º Distrito, Resende-RJ</t>
  </si>
  <si>
    <t>Rua dos Tupis com Carajás, s/nº, Bairro Cidade Alegria  Resende  RJ</t>
  </si>
  <si>
    <t>Escola Municipal Clotilde de Souza Ferreira</t>
  </si>
  <si>
    <t>Rua Orga de São José de Paula, nº 157  Bairro Fazenda da Barra III,Resende-RJ</t>
  </si>
  <si>
    <t>Praca Manoel Luiz de Carvalho, 65 Novo Surubi Resende - RJ</t>
  </si>
  <si>
    <t>Rua Eduardo Cotrin,nº 391,bairro Lavapés, Resende  RJ</t>
  </si>
  <si>
    <t>Av. do Canal Norte, nº600  Bairro Cidade Alegria, Resende-RJ</t>
  </si>
  <si>
    <t>Rua Santa Terezinha, SNº- Morro Do Cruzeiro, Resende - RJ</t>
  </si>
  <si>
    <t>Rua Projetada, S/Nº - bairro Parque Embaixador - Resende-RJ</t>
  </si>
  <si>
    <t>Rua Claudino José de Paula, 250, Bairro Eucaliptal  Resende  RJ</t>
  </si>
  <si>
    <t>Rua Pintassilgos, s/nº  Bairro Jardim Primavera, Resende-RJ</t>
  </si>
  <si>
    <t>Av. Governador Portela, s/nº  Bairro Vila Julieta, Resende-RJ</t>
  </si>
  <si>
    <t>CEMEI Julieta Botelho</t>
  </si>
  <si>
    <t>Rua Gonçalves Ledo, nº109- quadra D-03 Lote 18- bairro Liberdade, Resende-RJ</t>
  </si>
  <si>
    <t>Rua São João Del Rey, Parque Minas Gerais, Resende- RJ</t>
  </si>
  <si>
    <t>Rua do Rosário, nº 101, Lavapés, Resende-RJ</t>
  </si>
  <si>
    <t>Rua Abílio Godoy, S/Nº- bairro Paraíso- Resende-RJ</t>
  </si>
  <si>
    <t>Rua Elias Polleti, S/Nº- bairro Fazenda da Barra I, Resende-RJ</t>
  </si>
  <si>
    <t>Rua Dona Filó, Nº40, Fazenda da Barra 2, Resende-RJ</t>
  </si>
  <si>
    <t>CEMEI Dona Lili</t>
  </si>
  <si>
    <t>Rua Inácio Lopes Siqueira, Nº1270- Baixada da Olaria, Resende-RJ</t>
  </si>
  <si>
    <t>Rua A, S/Nº, bairro São Caetano, Resende-RJ</t>
  </si>
  <si>
    <t>Loteamento Solar da Barra - Resende  RJ</t>
  </si>
  <si>
    <t>Av. Tocatins, 01, Morada do Contorno, Resende-RJ</t>
  </si>
  <si>
    <t>Homologada</t>
  </si>
  <si>
    <t>Unidade Gestora</t>
  </si>
  <si>
    <t>Unidade Solicitante</t>
  </si>
  <si>
    <t>Paralisada</t>
  </si>
  <si>
    <t>Valor Pago pela Obra</t>
  </si>
  <si>
    <t>2515/2020</t>
  </si>
  <si>
    <t>6811/2018</t>
  </si>
  <si>
    <t>16413/2020</t>
  </si>
  <si>
    <t>36171/2019</t>
  </si>
  <si>
    <t>Reforma geral e ampliação</t>
  </si>
  <si>
    <t>Escola Municipal Noel de Carvalho</t>
  </si>
  <si>
    <t>Creche Municipal Luz do Sol</t>
  </si>
  <si>
    <t>Rua Almirante Barroso, nº 413, Bairro Nova Liberdade, Resende RJ</t>
  </si>
  <si>
    <t>Rua Alvarenga Peixoto, nº 125, Liberdade, Resende-RJ</t>
  </si>
  <si>
    <t>Reposição elétrica e recuperação do muro</t>
  </si>
  <si>
    <t>Rua Euridices Paulina de Almeida, 150, Vicentina II, Resende-RJ</t>
  </si>
  <si>
    <t>Rua Claudino José de Paula, nº 250, Bairro Eucaliptal, Resende/RJ</t>
  </si>
  <si>
    <t>Praça Francisco Lima, s/nº, Serrinha, Resende-RJ</t>
  </si>
  <si>
    <t>Tempo de Paralisação</t>
  </si>
  <si>
    <t>Motivo da Paralisação - Justificativa Completa</t>
  </si>
  <si>
    <t>Data Inicial de Vigência (Ordem de Execução)</t>
  </si>
  <si>
    <t>Data Final de Vigência (Ordem de Execução)</t>
  </si>
  <si>
    <t>Prazo para Conclusão (Em dias)</t>
  </si>
  <si>
    <t>Valor Total Contrato (sem aditivo)</t>
  </si>
  <si>
    <t>% de Execução Financeira</t>
  </si>
  <si>
    <t>Valor Total do Aditivo (se houver)</t>
  </si>
  <si>
    <t>55/2022</t>
  </si>
  <si>
    <t>Rafael (Eng. Civil - SME)</t>
  </si>
  <si>
    <t>17 - Salário Ed / 09 - FUNDEB</t>
  </si>
  <si>
    <t>Thamires (Eng. Civil - SME)</t>
  </si>
  <si>
    <t>09 - FUNDEB / 00 - PROPRIO</t>
  </si>
  <si>
    <t>Thamires (Eng. Civil - SME); Rafael (Eng. Civil - SME)</t>
  </si>
  <si>
    <t>00 - Próprio / 09 - FUNDEB</t>
  </si>
  <si>
    <t>Brener (Eng. Civil - SME)</t>
  </si>
  <si>
    <t>Gabriella (Eng. Civil - SME)</t>
  </si>
  <si>
    <t>007/22</t>
  </si>
  <si>
    <t>0540 - Transf. Do FUNDEB / 0500 - Recursos não vinculados a impostos</t>
  </si>
  <si>
    <t>13/22</t>
  </si>
  <si>
    <t>22/22</t>
  </si>
  <si>
    <t>14/22</t>
  </si>
  <si>
    <t>25/22</t>
  </si>
  <si>
    <t>26/22</t>
  </si>
  <si>
    <t>30012/2020</t>
  </si>
  <si>
    <t>Escola Municipal Professor Carlinhos</t>
  </si>
  <si>
    <t>R. Sete, 197 - Fazenda da Barra 3, Resende - RJ</t>
  </si>
  <si>
    <t>Rafael (Eng. Civil - SME); Brener (Eng. Civil - SME)</t>
  </si>
  <si>
    <t>35/22</t>
  </si>
  <si>
    <t>27754/21</t>
  </si>
  <si>
    <t>Reforma da quadra e escola</t>
  </si>
  <si>
    <t>Escola Municipal Esther Politi</t>
  </si>
  <si>
    <t>R. C, 105 - Fazenda da Barra 1, Resende - RJ</t>
  </si>
  <si>
    <t xml:space="preserve">0540 - Transf. Do FUNDEB </t>
  </si>
  <si>
    <t xml:space="preserve">Construtex </t>
  </si>
  <si>
    <t>34/22</t>
  </si>
  <si>
    <t>20995/21</t>
  </si>
  <si>
    <t>Ampliação da secretaria e recapeamento dos pátios</t>
  </si>
  <si>
    <t>R. Alm. Barroso, 413 - Nova Liberdade, Resende - RJ, 27510-180</t>
  </si>
  <si>
    <t>44/22</t>
  </si>
  <si>
    <t>3969/22</t>
  </si>
  <si>
    <t>Reforma do muro</t>
  </si>
  <si>
    <t>Escola Municipal Augusto de Carvalho</t>
  </si>
  <si>
    <t>Av. das Camélias, 424 - Eng. Passos, Resende - RJ</t>
  </si>
  <si>
    <t>49/22</t>
  </si>
  <si>
    <t>LDN EMPREENDIMENTOS</t>
  </si>
  <si>
    <t>30.115.126/0001/72</t>
  </si>
  <si>
    <t>4582/22</t>
  </si>
  <si>
    <t>43/22</t>
  </si>
  <si>
    <t>0500 - Recursos não vinculados a impostos</t>
  </si>
  <si>
    <t>5467/22</t>
  </si>
  <si>
    <t>Reforma do Campo</t>
  </si>
  <si>
    <t>87/22</t>
  </si>
  <si>
    <t>8916/2021</t>
  </si>
  <si>
    <t>Escola Municipal Adelaide Lopes Salgado</t>
  </si>
  <si>
    <t>Rua Manoel Menandro da Silva, 200 – Capelinha – Resende/RJ</t>
  </si>
  <si>
    <t>82/22</t>
  </si>
  <si>
    <t>192/20</t>
  </si>
  <si>
    <t>0017 - Recurso Salário Educação / 0009 - Recursos do FUNBED / 0017 - Recurso Salário Educação</t>
  </si>
  <si>
    <t>Nascimento Faria Engenharia e Construção Civil Ltda</t>
  </si>
  <si>
    <t>82/21</t>
  </si>
  <si>
    <t>0017 - Recurso Salário Educação</t>
  </si>
  <si>
    <t>Construtex Prestadora de Serviço EIRELI</t>
  </si>
  <si>
    <t xml:space="preserve">Escola Julio Verne </t>
  </si>
  <si>
    <t>Construção e montagem de Quadra</t>
  </si>
  <si>
    <t>39/20</t>
  </si>
  <si>
    <t>0009 - Recurso Fundeb / 0000 - Recursos Próprios / 0017 - Recurso Salário Educação</t>
  </si>
  <si>
    <t>165/20</t>
  </si>
  <si>
    <t>Longitude: 558124 m E;   Latitude: 751695 m S</t>
  </si>
  <si>
    <t>Longitude: 556350  m E;   Latitude: 7513988 m S</t>
  </si>
  <si>
    <t>Longitude: 555187 m E;   Latitude: 7515240 m S</t>
  </si>
  <si>
    <t>Longitude 554977 m E;      Latitude 7514698 m S</t>
  </si>
  <si>
    <t>Longitude: 558068 m E;   Latitude: 7514623 m S</t>
  </si>
  <si>
    <t>Lontitude: 551978 m E;     Latitude: 7513878 m S</t>
  </si>
  <si>
    <t>Longitude: 558068 m E;    Latitude: 7514623 m S</t>
  </si>
  <si>
    <t>Longitude: 561780 m E;    Latitude: 7515726 m S</t>
  </si>
  <si>
    <t>Longitude: 551316 m E;    Latitude: 7514087 m S</t>
  </si>
  <si>
    <t>Longitude: 561943 m E;    Latitude: 7516081 m S</t>
  </si>
  <si>
    <t>Longitude: 555210 m E;   Latitude: 7515739 m S</t>
  </si>
  <si>
    <t>Longitude: 554733 m E;    Latitude: 7515660 m S</t>
  </si>
  <si>
    <t>Longitude: 556837 m E;   Latitude: 7513482 m S</t>
  </si>
  <si>
    <t>Longitude: 553479 m E;   Latitude: 7516235 m S</t>
  </si>
  <si>
    <t>Longitude: 388219884 m E;   Latitude: 462548456 m S</t>
  </si>
  <si>
    <t>Longitude: 674389640 m E;   Latitude: 497947793 m S</t>
  </si>
  <si>
    <t>Longitude: 412998211 m E;    Latitude: 4582437947 m S</t>
  </si>
  <si>
    <t>Longitude: 435938522 m E;    Latitude: 45609457 m S</t>
  </si>
  <si>
    <t>Longitude: 551870.252 m E;   Latitude: 7513785.269 m S  xxx</t>
  </si>
  <si>
    <t>Longitude: 563654.009 m E;   Latitude: 7515912.9909 m S</t>
  </si>
  <si>
    <t xml:space="preserve">Longitude: 570868.919 m E;   Latitude: 7536412.894 m S </t>
  </si>
  <si>
    <t xml:space="preserve">Longitude: 551570.252 m E;   Latitude: 7513705.269 m S </t>
  </si>
  <si>
    <t xml:space="preserve">Longitude: 562624.009 m E;   Latitude: 7515912.9909 m S </t>
  </si>
  <si>
    <t xml:space="preserve">Longitude: 562654.009 m E;   Latitude: 751592.9909 m S </t>
  </si>
  <si>
    <t xml:space="preserve">Longitude: 563524.009 m E;   Latitude: 7519412.9909 m S </t>
  </si>
  <si>
    <t xml:space="preserve">Longitude: 561524.009 m E;   Latitude: 7512512.9909 m S </t>
  </si>
  <si>
    <t>Longitude 555477 m E;      Latitude 7514698 m S</t>
  </si>
  <si>
    <t>Kamille (Eng. Civil - SME)</t>
  </si>
  <si>
    <t>Longitude: 558048 m E;    Latitude: 7514523 m S</t>
  </si>
  <si>
    <t>Quadra Escola Municipal Marieta Salles Cunha</t>
  </si>
  <si>
    <t>Escola Municipal Marieta Salles Cunha</t>
  </si>
  <si>
    <t xml:space="preserve">Longitude: 382933.724 m E;   Latitude: 5073010.005 m N </t>
  </si>
  <si>
    <t>MAPA DE OBRAS</t>
  </si>
  <si>
    <t>31.776.654/0001-35</t>
  </si>
  <si>
    <t>Longitude: 261509.158 m E; Latitude: 5068050.305 m S</t>
  </si>
  <si>
    <t>Longitude: 389520.686 m E; Latitude: 5067400.871 m S</t>
  </si>
  <si>
    <t>SMDR</t>
  </si>
  <si>
    <t>SMICT</t>
  </si>
  <si>
    <t>SMS</t>
  </si>
  <si>
    <t>SMDU</t>
  </si>
  <si>
    <t>SMASDH</t>
  </si>
  <si>
    <t>GHN Construtora</t>
  </si>
  <si>
    <t>GDM</t>
  </si>
  <si>
    <t>Valle Sul Construtora</t>
  </si>
  <si>
    <t>195/2020</t>
  </si>
  <si>
    <t>171/2020</t>
  </si>
  <si>
    <t>261/2018</t>
  </si>
  <si>
    <t>230/2020</t>
  </si>
  <si>
    <t>233/2020</t>
  </si>
  <si>
    <t>201/2020</t>
  </si>
  <si>
    <t>193/2020</t>
  </si>
  <si>
    <t>93/2020</t>
  </si>
  <si>
    <t>102/2020</t>
  </si>
  <si>
    <t>228/2020</t>
  </si>
  <si>
    <t>69/2015</t>
  </si>
  <si>
    <t>SMOSP</t>
  </si>
  <si>
    <t>Conttato Engenharia</t>
  </si>
  <si>
    <t>56/2021</t>
  </si>
  <si>
    <t>278/2021</t>
  </si>
  <si>
    <t>201/2021</t>
  </si>
  <si>
    <t>223/2021</t>
  </si>
  <si>
    <t>195/2021</t>
  </si>
  <si>
    <t>242/2021</t>
  </si>
  <si>
    <t>155/2021</t>
  </si>
  <si>
    <t>220/2021</t>
  </si>
  <si>
    <t>165/2021</t>
  </si>
  <si>
    <t>235/2021</t>
  </si>
  <si>
    <t>225/2021</t>
  </si>
  <si>
    <t>205/2021</t>
  </si>
  <si>
    <t>243/2021</t>
  </si>
  <si>
    <t>159/2021</t>
  </si>
  <si>
    <t>73/2021</t>
  </si>
  <si>
    <t>237/2021</t>
  </si>
  <si>
    <t>JCR</t>
  </si>
  <si>
    <t>Asus</t>
  </si>
  <si>
    <t>Premag</t>
  </si>
  <si>
    <t>180/2021</t>
  </si>
  <si>
    <t>Morada das Rosas, Bulhões</t>
  </si>
  <si>
    <t>Rua Cel. Basiel, Campos Elíseos</t>
  </si>
  <si>
    <t>Rua Arthur Locher, Liberdade</t>
  </si>
  <si>
    <t>Rua dos Minuanos, Alegria</t>
  </si>
  <si>
    <t>Av. Tocantins, Morada do Contorno</t>
  </si>
  <si>
    <t>Rua das Samambaias, Cidade Alegria</t>
  </si>
  <si>
    <t>Av. Feliciano Sodré, 741, Vila Julieta</t>
  </si>
  <si>
    <t>Estrada dos Artesãos, Serrinha do Alambari</t>
  </si>
  <si>
    <t>Av. Rita Maria Ferreira da Rocha, Jardim Jalisco</t>
  </si>
  <si>
    <t>Rod. Dr. Rubens Tramujas Mader</t>
  </si>
  <si>
    <t>Estrada Resende Riachuelo</t>
  </si>
  <si>
    <t>Estrada de Bulhões</t>
  </si>
  <si>
    <t>Rua Dom Bosco, Paraíso</t>
  </si>
  <si>
    <t>Rótulos de Linha</t>
  </si>
  <si>
    <t>16012/2021</t>
  </si>
  <si>
    <t>CONSTRUÇÃO</t>
  </si>
  <si>
    <t>QUADRA POLIESPORTIVA</t>
  </si>
  <si>
    <t>ANDRE</t>
  </si>
  <si>
    <t>Concluída</t>
  </si>
  <si>
    <t>24198/2018</t>
  </si>
  <si>
    <t>REFORMA</t>
  </si>
  <si>
    <t>HME</t>
  </si>
  <si>
    <t>Av. Marcílio Dias, 800, Jd. Jalisco</t>
  </si>
  <si>
    <t>THOMAS</t>
  </si>
  <si>
    <t>4040/2021</t>
  </si>
  <si>
    <t>PARAISO</t>
  </si>
  <si>
    <t>Praça Zeferina de Oliveira, s/n, Paraíso</t>
  </si>
  <si>
    <t>DOMÊNICA</t>
  </si>
  <si>
    <t>7913/2021</t>
  </si>
  <si>
    <t>PRAÇA DO TRENZINHO</t>
  </si>
  <si>
    <t>CAMILA</t>
  </si>
  <si>
    <t>20623/2021</t>
  </si>
  <si>
    <t>PAVIMENTAÇÃO</t>
  </si>
  <si>
    <t>BAGAGEM</t>
  </si>
  <si>
    <t>Rod. Joaquim Mariano de Souza</t>
  </si>
  <si>
    <t>FELIPE</t>
  </si>
  <si>
    <t>18589/2021</t>
  </si>
  <si>
    <t>ALEGRIA</t>
  </si>
  <si>
    <t>Rua José Carlos Giovanni, Alegria</t>
  </si>
  <si>
    <t>BRUNO NEVES</t>
  </si>
  <si>
    <t>19742/2021</t>
  </si>
  <si>
    <t>MANEJO</t>
  </si>
  <si>
    <t>FELIPE/WALDECI</t>
  </si>
  <si>
    <t>SMA</t>
  </si>
  <si>
    <t>ESTÁDIO DO TRABALHADOR</t>
  </si>
  <si>
    <t>Rua Augusto Xavier de Lima, Jd. Jalisco</t>
  </si>
  <si>
    <t>ALWERNE/CAMILA</t>
  </si>
  <si>
    <t>11776/2021</t>
  </si>
  <si>
    <t>REVITALIZAÇÃO</t>
  </si>
  <si>
    <t>19865/2021</t>
  </si>
  <si>
    <t>PQ DAS COMUNIDADES</t>
  </si>
  <si>
    <t>MARIANA/STEFANI</t>
  </si>
  <si>
    <t>8596/2021</t>
  </si>
  <si>
    <t>CAIXA D'AGUA</t>
  </si>
  <si>
    <t>ANDRÉ</t>
  </si>
  <si>
    <t>BULHÕES</t>
  </si>
  <si>
    <t>Estrada Surubi - Bulhões</t>
  </si>
  <si>
    <t>JOSÉ RITTON</t>
  </si>
  <si>
    <t>365/2020</t>
  </si>
  <si>
    <t>138421/2021</t>
  </si>
  <si>
    <t>CAT DA SERRINHA</t>
  </si>
  <si>
    <t>14769/2020</t>
  </si>
  <si>
    <t>CAF</t>
  </si>
  <si>
    <t>VITOR</t>
  </si>
  <si>
    <t>29889/2021</t>
  </si>
  <si>
    <t>IMPLANTAÇÃO</t>
  </si>
  <si>
    <t>PORTAL DA SERRINHA</t>
  </si>
  <si>
    <t>ANA PAULA/DOMÊNICA</t>
  </si>
  <si>
    <t>10819/2021</t>
  </si>
  <si>
    <t xml:space="preserve">TRECHO 2 </t>
  </si>
  <si>
    <t>22784/2020</t>
  </si>
  <si>
    <t>WALDECI</t>
  </si>
  <si>
    <t>27300/2021</t>
  </si>
  <si>
    <t>PARAÍSO</t>
  </si>
  <si>
    <t>MARIANA</t>
  </si>
  <si>
    <t>12424/2020</t>
  </si>
  <si>
    <t>FUMAÇA</t>
  </si>
  <si>
    <t>ESTRADA DA FUMAÇA</t>
  </si>
  <si>
    <t>IGOR</t>
  </si>
  <si>
    <t>14568/2020</t>
  </si>
  <si>
    <t>ESTRADA FUMAÇA</t>
  </si>
  <si>
    <t>Não concluída</t>
  </si>
  <si>
    <t>2302/2020</t>
  </si>
  <si>
    <t>LIBERDADE</t>
  </si>
  <si>
    <t>16716/2020</t>
  </si>
  <si>
    <t>CAPS CASA ABERTA</t>
  </si>
  <si>
    <t>6535/2020</t>
  </si>
  <si>
    <t>PSF CABRAL</t>
  </si>
  <si>
    <t>18508/2020</t>
  </si>
  <si>
    <t>PRAÇA BLOCO 5</t>
  </si>
  <si>
    <t>10016/2020</t>
  </si>
  <si>
    <t>IPIRANGA</t>
  </si>
  <si>
    <t>RUA JOAQUIM JOSÉ RIBEIRO</t>
  </si>
  <si>
    <t>15897/2020</t>
  </si>
  <si>
    <t>AV JEFFERSON GERALDO BRUNO</t>
  </si>
  <si>
    <t>2321/2019</t>
  </si>
  <si>
    <t>DEMOLIÇÃO</t>
  </si>
  <si>
    <t>VICENTINA</t>
  </si>
  <si>
    <t>BRUNO PUCCINE</t>
  </si>
  <si>
    <t>2304/2020</t>
  </si>
  <si>
    <t xml:space="preserve">CONTORNO </t>
  </si>
  <si>
    <t>6754/2022</t>
  </si>
  <si>
    <t>ENGENHEIRO PASSOS</t>
  </si>
  <si>
    <t>Av Boa Vista, Eng Passos</t>
  </si>
  <si>
    <t>5630/2022</t>
  </si>
  <si>
    <t xml:space="preserve">BOA VISTA 1 </t>
  </si>
  <si>
    <t>Rua Dr Ágila Lobo Sobral</t>
  </si>
  <si>
    <t>DOMENICA</t>
  </si>
  <si>
    <t>280/2022</t>
  </si>
  <si>
    <t>AMAR</t>
  </si>
  <si>
    <t>PQ DAS ÁGUAS</t>
  </si>
  <si>
    <t>Av. Marcílio Dias, Jd. Jalisco</t>
  </si>
  <si>
    <t>JHENYFER</t>
  </si>
  <si>
    <t>4 ESCOLAS</t>
  </si>
  <si>
    <t>23400/2021</t>
  </si>
  <si>
    <t>MORADA DA COLINA</t>
  </si>
  <si>
    <t>AV ANTENOR O'RELLY</t>
  </si>
  <si>
    <t>18222/2021</t>
  </si>
  <si>
    <t>SEMEL</t>
  </si>
  <si>
    <t>Av. Construtor Clemente Barbosa</t>
  </si>
  <si>
    <r>
      <t xml:space="preserve">Status da Obra     </t>
    </r>
    <r>
      <rPr>
        <b/>
        <sz val="9"/>
        <color theme="1"/>
        <rFont val="Times"/>
        <family val="1"/>
      </rPr>
      <t>(Homologada, Em Andamento; Concluída; Paralisada e Não Concluída)</t>
    </r>
  </si>
  <si>
    <t>-</t>
  </si>
  <si>
    <t>84/2022</t>
  </si>
  <si>
    <t>97/2022</t>
  </si>
  <si>
    <t>77/2022</t>
  </si>
  <si>
    <t>69/2022</t>
  </si>
  <si>
    <t>39/2022</t>
  </si>
  <si>
    <t>21/2022</t>
  </si>
  <si>
    <t>294/2021</t>
  </si>
  <si>
    <t>PRÓPRIO</t>
  </si>
  <si>
    <t>UNIÃO</t>
  </si>
  <si>
    <t>SUS</t>
  </si>
  <si>
    <t>FINISA</t>
  </si>
  <si>
    <t>04.595.063/0001-99</t>
  </si>
  <si>
    <t>35.873.827/0001-94</t>
  </si>
  <si>
    <t>Comal</t>
  </si>
  <si>
    <t>Nascimento Faria Engenharia</t>
  </si>
  <si>
    <t>15.609.021/0001/86</t>
  </si>
  <si>
    <t>31.643.851/0002-67</t>
  </si>
  <si>
    <t>11.002.614/0001-35</t>
  </si>
  <si>
    <t>29.152.196/0001-11</t>
  </si>
  <si>
    <t>07.698.998/0001-57</t>
  </si>
  <si>
    <t>CGCOM Engenharia</t>
  </si>
  <si>
    <t>27.284.469/0001-56</t>
  </si>
  <si>
    <t>24.284.469/0001-56</t>
  </si>
  <si>
    <t>29.045.416/0001-08</t>
  </si>
  <si>
    <t>30.115.126/0001-72</t>
  </si>
  <si>
    <t>GUSSEN RIBEIRO CONSTRUTORA LTDA</t>
  </si>
  <si>
    <t>03.594.106/0001-59</t>
  </si>
  <si>
    <t>s4 construtora ltda</t>
  </si>
  <si>
    <t>Obra paralisada para liberação de frente de serviço</t>
  </si>
  <si>
    <t>Obra paralisada por conta de impactos decorrentes de fortes chuvas recorrentes</t>
  </si>
  <si>
    <t>Empresa contratada não cumpriu prazo previsto nem cronograma de obra, tendo como consequência a rescisão do contrato</t>
  </si>
  <si>
    <t>Status da Obra     (Homologada, Em Andamento; Concluída; Paralisada e Não Concluída)</t>
  </si>
  <si>
    <t xml:space="preserve">Longitude: 391951.748 m E;   Latitude: 5067668.658 m S </t>
  </si>
  <si>
    <t>Contar de Status da Obra     (Homologada, Em Andamento; Concluída; Paralisada e Não Concluída)</t>
  </si>
  <si>
    <t>Valores</t>
  </si>
  <si>
    <t>Contar de Status da Obra     (Homologada, Em Andamento; Concluída; Paralisada e Não Concluída)2</t>
  </si>
  <si>
    <t>BULHÕES/ 4 PONTES</t>
  </si>
  <si>
    <t>20513/2017</t>
  </si>
  <si>
    <t>POSTO SAUDE MANEJO</t>
  </si>
  <si>
    <t>AV. Coronel Mendes</t>
  </si>
  <si>
    <t>8762/2022</t>
  </si>
  <si>
    <t>ILUMINAÇÃO</t>
  </si>
  <si>
    <t>EXTENSAO DE REDE</t>
  </si>
  <si>
    <t>RUA ALAMEDA DAS DALIAS, S/N, CIDADE ALEGRIA,AVENIDA SEIS MARIA – IPIRANGA E RUA JOAO ALVES DE OLIVIERA -ALEGRIA</t>
  </si>
  <si>
    <t>JANAINA</t>
  </si>
  <si>
    <t>2836/2021</t>
  </si>
  <si>
    <t>5942/2022</t>
  </si>
  <si>
    <t>MANUTENÇÃO PREVENTIVA</t>
  </si>
  <si>
    <t xml:space="preserve">MUNICIPIO </t>
  </si>
  <si>
    <t>RITTON</t>
  </si>
  <si>
    <t>7855/2022</t>
  </si>
  <si>
    <t>EXTENSÃO DE REDE</t>
  </si>
  <si>
    <t>RITA MARIA FERREIRA DA ROCHA</t>
  </si>
  <si>
    <t>4078/2022</t>
  </si>
  <si>
    <t>CONFECÇÃO E INSTALAÇÃO</t>
  </si>
  <si>
    <t>PORTÃO DA ENTRADA DE CARGA E DESCARGA</t>
  </si>
  <si>
    <t>ALMOXARIFADO DA SMS</t>
  </si>
  <si>
    <t xml:space="preserve">ANDRÉ </t>
  </si>
  <si>
    <t>10372/2022</t>
  </si>
  <si>
    <t>REVITALIZAÇÃO PRAÇA</t>
  </si>
  <si>
    <t>R: GAL. JOSÉ PESSOA, 31 MARÇO, SÃO CAETANO</t>
  </si>
  <si>
    <t>BAIRRO CASTELO BRANCO</t>
  </si>
  <si>
    <t>FERNANDA</t>
  </si>
  <si>
    <t>11125/2022</t>
  </si>
  <si>
    <t>VESTIARIOS</t>
  </si>
  <si>
    <t>PARQUE ZUMBI</t>
  </si>
  <si>
    <t>SUZANA</t>
  </si>
  <si>
    <t>7489/2022</t>
  </si>
  <si>
    <t>AREA DE LAZER</t>
  </si>
  <si>
    <t>AV. ALZIRA. B. S, ISABEL</t>
  </si>
  <si>
    <t>28103/2021</t>
  </si>
  <si>
    <t>ECOPARQUE</t>
  </si>
  <si>
    <t>CAMPO DE AVIAÇÃO</t>
  </si>
  <si>
    <t>094/2022</t>
  </si>
  <si>
    <t>CORREA JUNIOR</t>
  </si>
  <si>
    <t>124/2022</t>
  </si>
  <si>
    <t>CUSTEIO DE SERVIÇO DE ILUMINAÇÃO</t>
  </si>
  <si>
    <t>SELLES</t>
  </si>
  <si>
    <t>03.796.344/0001-47</t>
  </si>
  <si>
    <t>0413 CONV. ESTADO /SAUDE</t>
  </si>
  <si>
    <t>123/2022</t>
  </si>
  <si>
    <t>0751-;CUSTEIO DE SERVIÇO DE ILUM.</t>
  </si>
  <si>
    <t>037963440001-47</t>
  </si>
  <si>
    <t>100/2022</t>
  </si>
  <si>
    <t>0752-;CUSTEIO DE SERVIÇO DE ILUM.</t>
  </si>
  <si>
    <t>099/2022</t>
  </si>
  <si>
    <t>0500 RECURSO NAO VINCULADO A IMPOSTO</t>
  </si>
  <si>
    <t>108/2022</t>
  </si>
  <si>
    <t>0501 OUTROS RECURSOS</t>
  </si>
  <si>
    <t>ADDTIVE</t>
  </si>
  <si>
    <t>33.078.843/000160</t>
  </si>
  <si>
    <t>129/2022</t>
  </si>
  <si>
    <t>096/2022</t>
  </si>
  <si>
    <t>227/2021</t>
  </si>
  <si>
    <t>****</t>
  </si>
  <si>
    <t>COMAL</t>
  </si>
  <si>
    <t>Maria Rita (Eng. Civil - SME</t>
  </si>
  <si>
    <t>0501 - Outros Rec. não vinculados</t>
  </si>
  <si>
    <t>10493/2022</t>
  </si>
  <si>
    <t>Escola Municipal Moacir Coelho da Silveira</t>
  </si>
  <si>
    <t>13751/2022</t>
  </si>
  <si>
    <t>Reforma e ampliação elétrica</t>
  </si>
  <si>
    <t>114/22</t>
  </si>
  <si>
    <t>137/22</t>
  </si>
  <si>
    <t>APS - Serviços de Eletricidade LTDA</t>
  </si>
  <si>
    <t>07.981.224/0001-70</t>
  </si>
  <si>
    <t>CONSTRUÇÃO QUIOSQUE</t>
  </si>
  <si>
    <t>384/2022</t>
  </si>
  <si>
    <t xml:space="preserve">CERCA </t>
  </si>
  <si>
    <t xml:space="preserve">ATERRO CONTROLADO </t>
  </si>
  <si>
    <t>LEONARDO</t>
  </si>
  <si>
    <t>PRIMATOYA – FACE 2</t>
  </si>
  <si>
    <t>R. IZAURA AFONSO COSTA RIBEIRO, JARDIM PRIMAVERA</t>
  </si>
  <si>
    <t>29555/2021</t>
  </si>
  <si>
    <t>GUADA CORPO</t>
  </si>
  <si>
    <t>CLINICA DA FAMILIA – PROFESSORA ENY MATTOS</t>
  </si>
  <si>
    <t>7136/2022</t>
  </si>
  <si>
    <t>VITALIZAÇÃO</t>
  </si>
  <si>
    <t>RUA SÃO GERALDO</t>
  </si>
  <si>
    <t>BAIRRO PARAISO</t>
  </si>
  <si>
    <t>32640/2021</t>
  </si>
  <si>
    <t>Q. DISTRIBUIÇAO</t>
  </si>
  <si>
    <t>TODAS UNIDADE -SAUDE</t>
  </si>
  <si>
    <t>140/2022</t>
  </si>
  <si>
    <t>0704 Transf  royalties-Uniao</t>
  </si>
  <si>
    <t>139/2022</t>
  </si>
  <si>
    <t>126/2022</t>
  </si>
  <si>
    <t>138/2022</t>
  </si>
  <si>
    <t>133/2022</t>
  </si>
  <si>
    <t>0600FUNDO A FUNDO</t>
  </si>
  <si>
    <t>Obra paralisada por conta da Covid-19, com consequente rescisão do contrato</t>
  </si>
  <si>
    <t>LDN Empreendimentos e construções eireli</t>
  </si>
  <si>
    <t xml:space="preserve">                                       </t>
  </si>
  <si>
    <t>M.A NOBREGA DE MANTENCAO INDUSTRIAL LTDA</t>
  </si>
  <si>
    <t>18.711.827/0001-79</t>
  </si>
  <si>
    <t>CENTERNOX SERVIÇOS PROFISSIONAIS LTDA</t>
  </si>
  <si>
    <t>05.421.357/0001-67</t>
  </si>
  <si>
    <t>ADDITIVE ENGENHARIA LTDA</t>
  </si>
  <si>
    <t>APS SERVIÇOS DE ELETRICIDADE LTDA ME</t>
  </si>
  <si>
    <t>Processo  trata-se da conclusão do processo 18392/2020, cujo objeto foi de rompimento por parte da contratada</t>
  </si>
  <si>
    <t>Processo  trata-se da conclusão do processo 18639/2020, cujo objeto foi de rompimento por parte da contratada</t>
  </si>
  <si>
    <t>Processo trata-se da conclusão do processo 5345/2020, cujo objeto foi de rompimento por parte da contratada</t>
  </si>
  <si>
    <t>Não concluida</t>
  </si>
  <si>
    <t>Junto a este processo encontra-se a conclusão do processo 5346/2020.</t>
  </si>
  <si>
    <t>Processo trata-se da conclusão do processo 10916/2019, cujo objeto foi de rompimento por parte da contratada</t>
  </si>
  <si>
    <t>17797/2021</t>
  </si>
  <si>
    <t>Reforma das instalações Elétricas</t>
  </si>
  <si>
    <t>Janaína (Eng. Eletricista - SMO)</t>
  </si>
  <si>
    <t>190/21</t>
  </si>
  <si>
    <t>Total geral</t>
  </si>
  <si>
    <r>
      <t xml:space="preserve">Status da Obra     </t>
    </r>
    <r>
      <rPr>
        <b/>
        <sz val="9"/>
        <color theme="1"/>
        <rFont val="Arial"/>
        <family val="2"/>
      </rPr>
      <t>(Homologada, Em Andamento; Concluída; Paralisada e Não Concluída)</t>
    </r>
  </si>
  <si>
    <t>19193/2022</t>
  </si>
  <si>
    <t>Creche do Bairro Jardim Aliança II</t>
  </si>
  <si>
    <t>Rua Jorge Antônio da Costa, s/nº Bairro Jardim Aliança II, Resende-RJ</t>
  </si>
  <si>
    <t>Reforma Geral</t>
  </si>
  <si>
    <t xml:space="preserve">Escola Municipal Hetelvina Carneiro </t>
  </si>
  <si>
    <t>Rua Clara Maria da Costa, s/nº Bairro Vargem Grande, Resende-RJ</t>
  </si>
  <si>
    <t>229/22</t>
  </si>
  <si>
    <t>223/22</t>
  </si>
  <si>
    <t>0550 - Tranf. Salário Educação
...</t>
  </si>
  <si>
    <t>Fire Works Engenharia LTDA</t>
  </si>
  <si>
    <t>29.243.541/0001-22</t>
  </si>
  <si>
    <t>Francisca Iris da Cruz -  LTDA</t>
  </si>
  <si>
    <t>24.131.142/0001-56</t>
  </si>
  <si>
    <t>Brener (Eng. Civil - SME)
Rafael (Eng. Civil - SME)</t>
  </si>
  <si>
    <t>Escola Municipal Rio Preto</t>
  </si>
  <si>
    <t>Construção cobertura para quadra</t>
  </si>
  <si>
    <t xml:space="preserve">Escola Municipal Francisco Quirino </t>
  </si>
  <si>
    <t>20027/2022</t>
  </si>
  <si>
    <t>14964/2022</t>
  </si>
  <si>
    <t>217/22</t>
  </si>
  <si>
    <t>MA Nobrega de Andrade Manutenção Industria LTDA</t>
  </si>
  <si>
    <t>Av. Presidente Wenceslau Braz, S/Nº- Visconde de Mauá, Resende-RJ,</t>
  </si>
  <si>
    <t>Fazenda Rio Preto, Estrada Mauá/Rio Preto, distrito de Pedra Selada, Resende-RJ</t>
  </si>
  <si>
    <t>FIRE WORS ENGENHARIA LTDA</t>
  </si>
  <si>
    <t>238/22</t>
  </si>
  <si>
    <t>28124/2022</t>
  </si>
  <si>
    <t>CENTRO MUNICIPAL MULTIDISCIPLINAR DE REFERÊNCIA</t>
  </si>
  <si>
    <t>241/2022</t>
  </si>
  <si>
    <t>S4 Construtora LTDA</t>
  </si>
  <si>
    <t>22425/2022</t>
  </si>
  <si>
    <t>Reforma Geral e Ampliação</t>
  </si>
  <si>
    <t>Escola Municipal Maria de Assis Barboza</t>
  </si>
  <si>
    <t>Estrada da Vargem Grande, S/N, Cabral-Resende / RJ</t>
  </si>
  <si>
    <t>Fabricio (Eng. Civil - SME)</t>
  </si>
  <si>
    <t>227/2022</t>
  </si>
  <si>
    <t>Empresa pediu recisão do contrato pois não tem estrutura para tocar a obra</t>
  </si>
  <si>
    <t>14864/2022</t>
  </si>
  <si>
    <t>6537/2020</t>
  </si>
  <si>
    <t xml:space="preserve">REFORMA </t>
  </si>
  <si>
    <t>UNIDADE DE SAUDE</t>
  </si>
  <si>
    <t>F. BARRA  I</t>
  </si>
  <si>
    <t>3907/2020</t>
  </si>
  <si>
    <t>CRAS</t>
  </si>
  <si>
    <t>B. TOYOTA</t>
  </si>
  <si>
    <t>SERGIANE</t>
  </si>
  <si>
    <t>9098/2022</t>
  </si>
  <si>
    <t>SEDE DA VIGILANCIA</t>
  </si>
  <si>
    <t>5349/2022</t>
  </si>
  <si>
    <t>VICENTINA E STO AMARO</t>
  </si>
  <si>
    <t>RESENDE</t>
  </si>
  <si>
    <t>31040/2018</t>
  </si>
  <si>
    <t xml:space="preserve">POSTO DE SAUDE </t>
  </si>
  <si>
    <t>ITAPUCA</t>
  </si>
  <si>
    <t>10264/2022</t>
  </si>
  <si>
    <t>PROJETOS</t>
  </si>
  <si>
    <t>VARIOS</t>
  </si>
  <si>
    <t>Estrada Riachuelo</t>
  </si>
  <si>
    <t>16547/2022</t>
  </si>
  <si>
    <t>GALPÃO RECICLAVEL</t>
  </si>
  <si>
    <t>EXAPICOR</t>
  </si>
  <si>
    <t>15615/2022</t>
  </si>
  <si>
    <t>ALMOXARIDADO</t>
  </si>
  <si>
    <t>22923/2022</t>
  </si>
  <si>
    <t xml:space="preserve">REFORMA  </t>
  </si>
  <si>
    <t xml:space="preserve">CRAS </t>
  </si>
  <si>
    <t>JARDIM ESPERANÇA</t>
  </si>
  <si>
    <t>18882/2022</t>
  </si>
  <si>
    <t>EXTENSAO REDE</t>
  </si>
  <si>
    <t>ILUMINAÇÃO PÚBLICA</t>
  </si>
  <si>
    <t>PARQUE M. GERAIS</t>
  </si>
  <si>
    <t>SILVIO E ALVERNE</t>
  </si>
  <si>
    <t>26459/2022</t>
  </si>
  <si>
    <t>PARQUE SAUDE</t>
  </si>
  <si>
    <t>15549/2022</t>
  </si>
  <si>
    <t>PRAÇA  LIBERDADE</t>
  </si>
  <si>
    <t>RUA DOS TRAVESSA DOS PRACINHAS</t>
  </si>
  <si>
    <t>DOMENICA/JESSICA</t>
  </si>
  <si>
    <t>18675/2022</t>
  </si>
  <si>
    <t>MANUTENÇÃO</t>
  </si>
  <si>
    <t xml:space="preserve">CEMITERIO </t>
  </si>
  <si>
    <t>ENG. PASSOS</t>
  </si>
  <si>
    <t>27615/2022</t>
  </si>
  <si>
    <t>ILUMINAÇÃO P.</t>
  </si>
  <si>
    <t>B. MONTESE</t>
  </si>
  <si>
    <t>RUA CADETE  EDSON</t>
  </si>
  <si>
    <t>15283/2022</t>
  </si>
  <si>
    <t>PRAÇA GARDENIA</t>
  </si>
  <si>
    <t>RUA OURO – P. MINAS GERAIS</t>
  </si>
  <si>
    <t>5584/2018</t>
  </si>
  <si>
    <t>CANINOS E FELINO</t>
  </si>
  <si>
    <t>ZOONOZES</t>
  </si>
  <si>
    <t>19948/2022</t>
  </si>
  <si>
    <t>BOA VISTA I</t>
  </si>
  <si>
    <t>16280/2022</t>
  </si>
  <si>
    <t>ESPAÇO Z</t>
  </si>
  <si>
    <t>CENTRO</t>
  </si>
  <si>
    <t>15963/2022</t>
  </si>
  <si>
    <t>PRAÇA DA IGREJA S. BENEDITO</t>
  </si>
  <si>
    <t>ALEXANDER</t>
  </si>
  <si>
    <t>3034/2022</t>
  </si>
  <si>
    <t>IND. E COM.</t>
  </si>
  <si>
    <t>CLUBE</t>
  </si>
  <si>
    <t>VISCONDE DE MAUA</t>
  </si>
  <si>
    <t>14516/2022</t>
  </si>
  <si>
    <t>UNID. SAUDE DA FAMILIA</t>
  </si>
  <si>
    <t>7694/2022</t>
  </si>
  <si>
    <t>VESTIARIOS E SALA  ADM.</t>
  </si>
  <si>
    <t>CAMPO FUTEBOL PARAISO</t>
  </si>
  <si>
    <t>RUA BOM BOSCO</t>
  </si>
  <si>
    <t>PARQUE DAS COMUNIDADES</t>
  </si>
  <si>
    <t>RESENDE/RJ</t>
  </si>
  <si>
    <t>GINASIO  POLIESPORTIVO</t>
  </si>
  <si>
    <t>2035/2022</t>
  </si>
  <si>
    <t>SANTO AMARO</t>
  </si>
  <si>
    <t>09/0/5/02023</t>
  </si>
  <si>
    <t>157/2022</t>
  </si>
  <si>
    <t>FIRE WORS ENHRNHARIA LTDA</t>
  </si>
  <si>
    <t>176/2022</t>
  </si>
  <si>
    <t>0669 RECURSO ASSIST  SOCIAL</t>
  </si>
  <si>
    <t>209/2022</t>
  </si>
  <si>
    <t>0621TRASF. FUNDO DO SUS</t>
  </si>
  <si>
    <t>PROTECHINO ENGENHARIA EIRELI</t>
  </si>
  <si>
    <t>29.126.717/0001-66</t>
  </si>
  <si>
    <t>196/2022</t>
  </si>
  <si>
    <t>144/2022</t>
  </si>
  <si>
    <t>29243.541/0001-22</t>
  </si>
  <si>
    <t>207/2022</t>
  </si>
  <si>
    <t>FRAL CONSULTORIA LTDA</t>
  </si>
  <si>
    <t>03.559.597/0001-05</t>
  </si>
  <si>
    <t>154/2022</t>
  </si>
  <si>
    <t>03.594.106/0001-72</t>
  </si>
  <si>
    <t>180/2022</t>
  </si>
  <si>
    <t>RGC</t>
  </si>
  <si>
    <t>18.433.907/00</t>
  </si>
  <si>
    <t>219/2022</t>
  </si>
  <si>
    <t>200/2022</t>
  </si>
  <si>
    <t>233/2022</t>
  </si>
  <si>
    <t>250/2022</t>
  </si>
  <si>
    <t>205/2022</t>
  </si>
  <si>
    <t>MULTILIMP</t>
  </si>
  <si>
    <t>36.513.463/0001-02</t>
  </si>
  <si>
    <t>251/2022</t>
  </si>
  <si>
    <t>0705CUSTEIO DE ILUMINAÇÃO P.</t>
  </si>
  <si>
    <t>03796344/0001-47</t>
  </si>
  <si>
    <t>252/2022</t>
  </si>
  <si>
    <t>164/2022</t>
  </si>
  <si>
    <t>206/2023</t>
  </si>
  <si>
    <t>189/2022</t>
  </si>
  <si>
    <t>187/2022</t>
  </si>
  <si>
    <t>NORTON CUNHA CONSTRUÇÕES EIRELI</t>
  </si>
  <si>
    <t>175/2023</t>
  </si>
  <si>
    <t>122/2022</t>
  </si>
  <si>
    <t>105/2022</t>
  </si>
  <si>
    <t>ASUSMPREENDIMENTOS</t>
  </si>
  <si>
    <t>097/2022</t>
  </si>
  <si>
    <t>136/2022</t>
  </si>
  <si>
    <t>SECRETARIA MUNICIPAL DE EDUCAÇÃO -SME</t>
  </si>
  <si>
    <t>SECRETARIA MUNICIPAL DE OBRAS - SMO</t>
  </si>
  <si>
    <t>Maria Rita (Eng. Civil - SME)</t>
  </si>
  <si>
    <t>25132/2022</t>
  </si>
  <si>
    <t xml:space="preserve">Revitalização da Cozinha e Refeitório </t>
  </si>
  <si>
    <t>Creche Rubens da Silva Lamin</t>
  </si>
  <si>
    <t>Rua das Pitangas, nº 45, Engenheiro Passos, Resende-RJ</t>
  </si>
  <si>
    <t>267/2022</t>
  </si>
  <si>
    <t>RGC Solutions Eireli</t>
  </si>
  <si>
    <t>18.433.907/0001-00</t>
  </si>
  <si>
    <t>Longitude: 381061 m E;     Latitude: 5052129 m S</t>
  </si>
  <si>
    <t>Longitude: 392457.171 m E; Latitude: 5081382.847 m S</t>
  </si>
  <si>
    <t>Longitude: 382109.446 m E; Latitude: 5070609.595 m S</t>
  </si>
  <si>
    <t>31/08/2022 - 19/01/2023</t>
  </si>
  <si>
    <t>08/09/2022 - 19/01/2023</t>
  </si>
  <si>
    <t>Empresa contratada não cumpriu prazo previsto nem cronograma de obra.</t>
  </si>
  <si>
    <t>Partes das entregas foram reprovadas pela fiscalização, a empresa tendo que refazer alguns serviços, por isso a entrea fora do prazo</t>
  </si>
  <si>
    <t>Última medição em andamento</t>
  </si>
  <si>
    <t>19789/2022</t>
  </si>
  <si>
    <t>Fase 3 - Reforma Geral</t>
  </si>
  <si>
    <t>Creche Municipal Maria das Dores de Almeida Duarte (Dona Lili)</t>
  </si>
  <si>
    <t>Avenida Tocantis, nº 1, bairro Morada do Contorno</t>
  </si>
  <si>
    <t>272/2022</t>
  </si>
  <si>
    <t>22°28'43.4''S 44°30'03.6''W</t>
  </si>
  <si>
    <t>Empresa abriu mão do contrato</t>
  </si>
  <si>
    <t>Construção de area de convivencia e reforma da Quadra</t>
  </si>
  <si>
    <t>26304/2022</t>
  </si>
  <si>
    <t>AVENIDA NISSAN</t>
  </si>
  <si>
    <t>POLO INDUSTRIAL</t>
  </si>
  <si>
    <t>20237/2022</t>
  </si>
  <si>
    <t>REFORMA E AMPLIAÇÃO</t>
  </si>
  <si>
    <t>HOSPITAL DE EMERGENCIA</t>
  </si>
  <si>
    <t>JARDIM JALISCO</t>
  </si>
  <si>
    <t>268/2022</t>
  </si>
  <si>
    <t>0621TRASF. FUNDO DO SUS ESTADO</t>
  </si>
  <si>
    <t>17600/2022</t>
  </si>
  <si>
    <t>Fase 2 - Reforma elétrica</t>
  </si>
  <si>
    <t xml:space="preserve">1.500.1001 - Recursos não vinculados a impostos
</t>
  </si>
  <si>
    <t>14/2023</t>
  </si>
  <si>
    <t>Rafael(Eng. Civil - SME)</t>
  </si>
  <si>
    <t>Fabricio (Eng. Civil - SME); Rafael (Eng. Civil - SME); André (Eng. Civil - SMOSP)</t>
  </si>
  <si>
    <t>36740/2022</t>
  </si>
  <si>
    <t xml:space="preserve">Escola Municipal Francisco Tavares Rezende </t>
  </si>
  <si>
    <t>Reforma Geral da Escola Municipal Francisco Tavares Rezende</t>
  </si>
  <si>
    <t>Av. Antonio Carlos Esteves, km 20 - Estrada Resende/Riachuelo - Fazenda Sertãozinho - 1º Distrito</t>
  </si>
  <si>
    <t>54/2023</t>
  </si>
  <si>
    <t>Maria Rita (Eng. Civil - SME)
Gabriella (Eng. Civil - SME)</t>
  </si>
  <si>
    <t xml:space="preserve"> Rafael (Eng. Civil - SME)</t>
  </si>
  <si>
    <t>Fase02</t>
  </si>
  <si>
    <t>25707/22</t>
  </si>
  <si>
    <t>77/23</t>
  </si>
  <si>
    <t>31564/22</t>
  </si>
  <si>
    <t>Escola Municipal Abrahão Hermano Ribenboin</t>
  </si>
  <si>
    <t>João Lucas (Eng. Civil - SME)</t>
  </si>
  <si>
    <t>6653/23</t>
  </si>
  <si>
    <t>79/24</t>
  </si>
  <si>
    <t xml:space="preserve">Reforma Geral e Ampliação </t>
  </si>
  <si>
    <t>Escola Municipal Oswaldo da Rocha Camões</t>
  </si>
  <si>
    <t>GHN</t>
  </si>
  <si>
    <t>35873827/0001-94</t>
  </si>
  <si>
    <t>5311/23</t>
  </si>
  <si>
    <t xml:space="preserve"> Dona Filó, 40 - Fazenda da Barra 2</t>
  </si>
  <si>
    <t>kairos</t>
  </si>
  <si>
    <t xml:space="preserve">REFORMA E AMPLIAÇÃO </t>
  </si>
  <si>
    <t>PRE ESCOLA JARDIM DAS ACACIAS</t>
  </si>
  <si>
    <t>35480/2022</t>
  </si>
  <si>
    <t>REFORMA DAS INSTALAÇÕES ELETRICAS DA E.M. MARIA DE ASSIS BARBOZA</t>
  </si>
  <si>
    <t>82/2023</t>
  </si>
  <si>
    <t xml:space="preserve">FAGAV SERVIÇOS EIRELI </t>
  </si>
  <si>
    <t>37263614/0001-00</t>
  </si>
  <si>
    <t>Obra finalizada sem conclusão de todos os serviços licitados no contrato.</t>
  </si>
  <si>
    <t>Reforma Quadra + Salas Multidisciplinares CIEP 342</t>
  </si>
  <si>
    <t>ciep 4342</t>
  </si>
  <si>
    <t>7291/2023</t>
  </si>
  <si>
    <t>154/2023</t>
  </si>
  <si>
    <t xml:space="preserve">FB SERVIÇOS </t>
  </si>
  <si>
    <t>39809600/0001-30</t>
  </si>
  <si>
    <t>12717/2023</t>
  </si>
  <si>
    <t xml:space="preserve">Reforma Geral + Ampliação </t>
  </si>
  <si>
    <t>Creche Maria Bernadete</t>
  </si>
  <si>
    <t xml:space="preserve">
Gabriella (Eng. Civil - SME)</t>
  </si>
  <si>
    <t>Rua São José, s/nº - Vicentina - Resende / RJ</t>
  </si>
  <si>
    <t>159/2023</t>
  </si>
  <si>
    <t xml:space="preserve">João Lucas (Eng. Civil - SME)    </t>
  </si>
  <si>
    <t xml:space="preserve">João Lucas (Eng. Civil - SME)   </t>
  </si>
  <si>
    <t>0550 - Tranf. Salário Educação / 500 - Recurso Próprio /  540 - Recurso do FUNDEB</t>
  </si>
  <si>
    <t>500 - Recurso Próprio / 540 - Recurso do FUNDEB / 550 - Salário Educação</t>
  </si>
  <si>
    <t>105/2023</t>
  </si>
  <si>
    <t>540 -Recurso Educaçõa / 500 - Recurso Próprio</t>
  </si>
  <si>
    <t>João Lucas (Eng. Civil - SME)  Lidya Giovanna (Eng. Civil - SME)</t>
  </si>
  <si>
    <t>112/2023</t>
  </si>
  <si>
    <t>500 - Recurso Próprio /  550 - Salário Educação</t>
  </si>
  <si>
    <t>41.062.253/0001-77</t>
  </si>
  <si>
    <t>Reforma</t>
  </si>
  <si>
    <t>E.M. JARDIM DAS ACACIAS</t>
  </si>
  <si>
    <t xml:space="preserve"> Dona Filó, 40 - Fazenda da Barra 3</t>
  </si>
  <si>
    <t>17796/2023</t>
  </si>
  <si>
    <t>CONSTRUÇÃO DA CRECHE MUNICIPAL BAIXADA DA OLARIA</t>
  </si>
  <si>
    <t>BAIXADA DA OLARIA</t>
  </si>
  <si>
    <t>Rua Existente 3, Baixada da Olaria, Resende - RJ</t>
  </si>
  <si>
    <t>Rafael (Eng. Civil - SME)
João Lucas (Eng. Civil - SME)</t>
  </si>
  <si>
    <t>174/2023</t>
  </si>
  <si>
    <t>000 - Recurso Próprio</t>
  </si>
  <si>
    <t>Contrato rompido por parte da contratada</t>
  </si>
  <si>
    <t>Retorno previsto após a execução de parte do cronograma do processo da civil (10493/2022), assim não interferindo no desenvolvimento dos serviços finais da elétrica.</t>
  </si>
  <si>
    <t>Brener (Eng. Civil - SME)
Rafael (Eng. Civil - SME)
Fernanda (Eng. Civil - SME)</t>
  </si>
  <si>
    <t>Construção da fase 3</t>
  </si>
  <si>
    <t>22644/2023</t>
  </si>
  <si>
    <t>171/2023</t>
  </si>
  <si>
    <t>0540 - Recurso Do FUNDEB / 0500 - Recurso Próprio</t>
  </si>
  <si>
    <t>Processo trata-se da conclusão do processo (30208/2021)</t>
  </si>
  <si>
    <t>10150/2023</t>
  </si>
  <si>
    <t xml:space="preserve">Revitalização </t>
  </si>
  <si>
    <t xml:space="preserve">Escola Municipal Julio Verne </t>
  </si>
  <si>
    <t>Rua Euridice Paulina de Almeida, n°150 - Conj. Habitacional Vicentino</t>
  </si>
  <si>
    <t>106/2023</t>
  </si>
  <si>
    <t>156/2023</t>
  </si>
  <si>
    <t>Protechno</t>
  </si>
  <si>
    <t>29126717/0001-66</t>
  </si>
  <si>
    <t>4702/2023</t>
  </si>
  <si>
    <t>Lídya (Eng. Civil - SME)    Rafael (Eng. Civil - SME)</t>
  </si>
  <si>
    <t>28717/2022</t>
  </si>
  <si>
    <t>TRECHO 1 E 2</t>
  </si>
  <si>
    <t>RIACHUELO E C. ALEG</t>
  </si>
  <si>
    <t>35850/2022</t>
  </si>
  <si>
    <t xml:space="preserve">QUADRA </t>
  </si>
  <si>
    <t>PARQUE TOBOGA</t>
  </si>
  <si>
    <t>33518/2022</t>
  </si>
  <si>
    <t xml:space="preserve">QUIOSQUE </t>
  </si>
  <si>
    <t>PARQUE DAS AGUAS</t>
  </si>
  <si>
    <t>26356/2022</t>
  </si>
  <si>
    <t>DEPOSITO</t>
  </si>
  <si>
    <t>SEDE AMAR</t>
  </si>
  <si>
    <t>JESSICA</t>
  </si>
  <si>
    <t>13248/2022</t>
  </si>
  <si>
    <t xml:space="preserve">INSTALAÇÃO DE </t>
  </si>
  <si>
    <t>FILTRO DE PISCINA</t>
  </si>
  <si>
    <t>ESPORTE E LAZER</t>
  </si>
  <si>
    <t>39159/2022</t>
  </si>
  <si>
    <t>COMPLEMENTAÇÃO</t>
  </si>
  <si>
    <t>PRAÇA  PRIMATOYA</t>
  </si>
  <si>
    <t>PRIMAVERA E TOYOTA</t>
  </si>
  <si>
    <t>19746/2022</t>
  </si>
  <si>
    <t>VICENTINA, SURUBI E EHEMONUCLEO</t>
  </si>
  <si>
    <t>5018/2022</t>
  </si>
  <si>
    <t>TELHADO</t>
  </si>
  <si>
    <t>CAPELINHA</t>
  </si>
  <si>
    <t>16606/2023</t>
  </si>
  <si>
    <t>RELOCAÇÃO  REDE</t>
  </si>
  <si>
    <t>RESENDE-RJ</t>
  </si>
  <si>
    <t>6837/2023</t>
  </si>
  <si>
    <t xml:space="preserve">ELÉTRICA </t>
  </si>
  <si>
    <t>PRAÇA ZE FERINO</t>
  </si>
  <si>
    <t>PARAISO-RJ</t>
  </si>
  <si>
    <t>6272/2023</t>
  </si>
  <si>
    <t>AV. KENNEDY</t>
  </si>
  <si>
    <t>5019/2023</t>
  </si>
  <si>
    <t>PSF  JARDIM PRIMAVERA</t>
  </si>
  <si>
    <t>16630/2022</t>
  </si>
  <si>
    <t>SMDUR</t>
  </si>
  <si>
    <t>ECORPARQUE</t>
  </si>
  <si>
    <t>3 FASE</t>
  </si>
  <si>
    <t>14039//2022</t>
  </si>
  <si>
    <t>QUADRA</t>
  </si>
  <si>
    <t>VARGEM GRANDE</t>
  </si>
  <si>
    <t>10011/2019</t>
  </si>
  <si>
    <t>SEDE DA SAÚDE</t>
  </si>
  <si>
    <t>CENTRO ADM</t>
  </si>
  <si>
    <t>10795/2022</t>
  </si>
  <si>
    <t>QUADRA VICENTNA</t>
  </si>
  <si>
    <t>19017/2022</t>
  </si>
  <si>
    <t>VILA NOVA</t>
  </si>
  <si>
    <t>14749/2023</t>
  </si>
  <si>
    <t>SMSOP</t>
  </si>
  <si>
    <t>PRIMAVERA TOYOTA</t>
  </si>
  <si>
    <t>34019/2022</t>
  </si>
  <si>
    <t>GARDEMIA</t>
  </si>
  <si>
    <t>11660/2023</t>
  </si>
  <si>
    <t>CONSTR. QUADRA</t>
  </si>
  <si>
    <t>16926/2023</t>
  </si>
  <si>
    <t>PRAÇA DA CAIXA D AGUA</t>
  </si>
  <si>
    <t>CIDADE ALEGRIA</t>
  </si>
  <si>
    <t>17909/2023</t>
  </si>
  <si>
    <t>3 IGREJAS</t>
  </si>
  <si>
    <t>17961/2022</t>
  </si>
  <si>
    <t>INTERTRAVADO CONCRETO</t>
  </si>
  <si>
    <t>12/695/2023</t>
  </si>
  <si>
    <t>PRAÇA JARDIM DO OESTE</t>
  </si>
  <si>
    <t>7856/2022</t>
  </si>
  <si>
    <t>REFORMA PRAÇA</t>
  </si>
  <si>
    <t>IGREJA SANTO  ANTONIO</t>
  </si>
  <si>
    <t>PEDRA SELADA</t>
  </si>
  <si>
    <t>16925/2023</t>
  </si>
  <si>
    <t>CONSTRUÇÃO  DE</t>
  </si>
  <si>
    <t>RECREAÇÃO NO CAMPO PARAISO</t>
  </si>
  <si>
    <t>BAIRRO  PARAISO</t>
  </si>
  <si>
    <t>22414/2022</t>
  </si>
  <si>
    <t>PRAÇA VILA VERDE</t>
  </si>
  <si>
    <t>14/891/2022</t>
  </si>
  <si>
    <t>REFORMA UNIDADE DE SAUDE</t>
  </si>
  <si>
    <t>UPA CIDADE ALEGRIA</t>
  </si>
  <si>
    <t>5364/2023</t>
  </si>
  <si>
    <t>PRAÇA  FUMAÇA</t>
  </si>
  <si>
    <t>AMPLIAÇÃO DE DISPENSA</t>
  </si>
  <si>
    <t>SANTA CASA</t>
  </si>
  <si>
    <t>273/2022</t>
  </si>
  <si>
    <t>006/2023</t>
  </si>
  <si>
    <t>269 FUNDO MUNICIPAL DE ILUMINAÇÃO PÚBLICA</t>
  </si>
  <si>
    <t>045/2023</t>
  </si>
  <si>
    <t>15000000RECURSO NÃO VINCULADO IMPOSTO RENDA</t>
  </si>
  <si>
    <t>065/2023</t>
  </si>
  <si>
    <t>1704 TRANSPARENCIA UNIÃO</t>
  </si>
  <si>
    <t>29.126.717/0001-96</t>
  </si>
  <si>
    <t>28/2023</t>
  </si>
  <si>
    <t>2069  FUNDO M ILUMINAÇÃO</t>
  </si>
  <si>
    <t>CLRX RMPREENDIMENTOS LTDA</t>
  </si>
  <si>
    <t>41.326.336/0001-26</t>
  </si>
  <si>
    <t>037/2023</t>
  </si>
  <si>
    <t>1500.1002 RECURSOS NAO VINCULADO AO IMPOSTO DE RENDA</t>
  </si>
  <si>
    <t>CONSTRUCEG</t>
  </si>
  <si>
    <t>087/2023</t>
  </si>
  <si>
    <t>FRANCISCA IRIS CRUZ LTDA</t>
  </si>
  <si>
    <t>24131142/0001-56</t>
  </si>
  <si>
    <t>127/2023</t>
  </si>
  <si>
    <t>02069 FUNDO M. I.P</t>
  </si>
  <si>
    <t>ENEL</t>
  </si>
  <si>
    <t>33.050.071-0001-58</t>
  </si>
  <si>
    <t>101/2023</t>
  </si>
  <si>
    <t xml:space="preserve">  </t>
  </si>
  <si>
    <t>128/2023</t>
  </si>
  <si>
    <t>086/2023</t>
  </si>
  <si>
    <t>4060 FUNDO DE SAUDE</t>
  </si>
  <si>
    <t>121/2023</t>
  </si>
  <si>
    <t>1754 RECURSOS DE OPERAÇAO E INSTALAÇAO DE CREDITO</t>
  </si>
  <si>
    <t>LJG CONSTRUÇOES</t>
  </si>
  <si>
    <t>06.168.978/0001-43</t>
  </si>
  <si>
    <t>161/2022</t>
  </si>
  <si>
    <t>186/2022</t>
  </si>
  <si>
    <t>135/2023</t>
  </si>
  <si>
    <t xml:space="preserve"> 33.50.071/0001-58</t>
  </si>
  <si>
    <t>32/2023</t>
  </si>
  <si>
    <t>138/2023</t>
  </si>
  <si>
    <t>182/2023</t>
  </si>
  <si>
    <t>185/2023</t>
  </si>
  <si>
    <t>178/2023</t>
  </si>
  <si>
    <t>2704-TRASF. UNIÃO ROYALTIES E GAS</t>
  </si>
  <si>
    <t>FB SERVIÇOS E COMERCIOS LTDA</t>
  </si>
  <si>
    <t>39.809.600/0001-30</t>
  </si>
  <si>
    <t>155/2023</t>
  </si>
  <si>
    <t>148/2022</t>
  </si>
  <si>
    <t>173/2023</t>
  </si>
  <si>
    <t>CONSTRUTEX</t>
  </si>
  <si>
    <t>11.002644/0001-35</t>
  </si>
  <si>
    <t>019/2023</t>
  </si>
  <si>
    <t>116/2023</t>
  </si>
  <si>
    <t>141/2023</t>
  </si>
  <si>
    <t>071/2023</t>
  </si>
  <si>
    <t>28.392.345/0001/57</t>
  </si>
  <si>
    <t>Atraso na entrega de alguns materiais. A empresa realizou a compra, no entanto, o fabricante está com dificuldade para o atendimento da demanda.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</si>
</sst>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d/m/yyyy"/>
    <numFmt numFmtId="166" formatCode="dd/mm/yy"/>
    <numFmt numFmtId="167" formatCode="[$R$-416]\ #,##0.00;[Red]\-[$R$-416]\ #,##0.00"/>
  </numFmts>
  <fonts count="26">
    <font>
      <sz val="11"/>
      <color theme="1"/>
      <name val="Calibri"/>
      <family val="2"/>
      <scheme val="minor"/>
    </font>
    <font>
      <b/>
      <sz val="9"/>
      <color theme="1"/>
      <name val="Times"/>
      <family val="1"/>
    </font>
    <font>
      <b/>
      <sz val="10"/>
      <color theme="1"/>
      <name val="Times"/>
      <family val="1"/>
    </font>
    <font>
      <sz val="10"/>
      <color theme="1"/>
      <name val="Times"/>
      <family val="1"/>
    </font>
    <font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8"/>
      <name val="Calibri"/>
      <family val="2"/>
      <scheme val="minor"/>
    </font>
    <font>
      <sz val="11"/>
      <color theme="1"/>
      <name val="Microsoft PhagsPa"/>
      <family val="2"/>
    </font>
    <font>
      <sz val="10"/>
      <color theme="1"/>
      <name val="Microsoft PhagsPa"/>
      <family val="2"/>
    </font>
    <font>
      <b/>
      <sz val="12"/>
      <color theme="0"/>
      <name val="Microsoft PhagsPa"/>
      <family val="2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800000"/>
      <name val="Times New Roman"/>
      <family val="1"/>
      <charset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1C1C1C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Microsoft PhagsPa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D22B2B"/>
      </patternFill>
    </fill>
    <fill>
      <patternFill patternType="solid">
        <fgColor rgb="FF7FFF00"/>
        <bgColor rgb="FF00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0" borderId="0" xfId="1" applyFont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 inden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165" fontId="10" fillId="0" borderId="4" xfId="0" applyNumberFormat="1" applyFont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 applyProtection="1">
      <alignment horizontal="center" vertical="center" wrapText="1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 wrapText="1"/>
    </xf>
    <xf numFmtId="9" fontId="10" fillId="0" borderId="4" xfId="1" applyFont="1" applyBorder="1" applyAlignment="1" applyProtection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64" fontId="14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4" fontId="15" fillId="0" borderId="0" xfId="0" applyNumberFormat="1" applyFont="1" applyAlignment="1" applyProtection="1">
      <alignment horizontal="center" vertical="center"/>
      <protection locked="0"/>
    </xf>
    <xf numFmtId="9" fontId="15" fillId="0" borderId="0" xfId="1" applyFont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44" fontId="17" fillId="0" borderId="1" xfId="0" applyNumberFormat="1" applyFont="1" applyBorder="1" applyAlignment="1" applyProtection="1">
      <alignment horizontal="center" vertical="center" wrapText="1"/>
      <protection locked="0"/>
    </xf>
    <xf numFmtId="9" fontId="17" fillId="0" borderId="1" xfId="1" applyFont="1" applyBorder="1" applyAlignment="1" applyProtection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4" fontId="15" fillId="0" borderId="1" xfId="0" applyNumberFormat="1" applyFont="1" applyBorder="1" applyAlignment="1" applyProtection="1">
      <alignment horizontal="center" vertical="center"/>
      <protection locked="0"/>
    </xf>
    <xf numFmtId="9" fontId="15" fillId="0" borderId="1" xfId="1" applyFont="1" applyBorder="1" applyAlignment="1" applyProtection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44" fontId="15" fillId="0" borderId="1" xfId="0" quotePrefix="1" applyNumberFormat="1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44" fontId="15" fillId="0" borderId="1" xfId="0" applyNumberFormat="1" applyFont="1" applyBorder="1" applyAlignment="1" applyProtection="1">
      <alignment horizontal="left" vertical="center" wrapText="1" indent="1"/>
      <protection locked="0"/>
    </xf>
    <xf numFmtId="10" fontId="15" fillId="0" borderId="1" xfId="1" applyNumberFormat="1" applyFont="1" applyBorder="1" applyAlignment="1" applyProtection="1">
      <alignment horizontal="center" vertical="center"/>
    </xf>
    <xf numFmtId="17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44" fontId="15" fillId="0" borderId="4" xfId="0" applyNumberFormat="1" applyFont="1" applyBorder="1" applyAlignment="1" applyProtection="1">
      <alignment horizontal="center" vertical="center"/>
      <protection locked="0"/>
    </xf>
    <xf numFmtId="9" fontId="15" fillId="0" borderId="4" xfId="1" applyFont="1" applyBorder="1" applyAlignment="1" applyProtection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wrapText="1" indent="1"/>
      <protection locked="0"/>
    </xf>
    <xf numFmtId="8" fontId="15" fillId="0" borderId="4" xfId="0" applyNumberFormat="1" applyFont="1" applyBorder="1" applyAlignment="1" applyProtection="1">
      <alignment horizontal="center" vertical="center"/>
      <protection locked="0"/>
    </xf>
    <xf numFmtId="167" fontId="10" fillId="0" borderId="4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14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44" fontId="15" fillId="5" borderId="1" xfId="0" applyNumberFormat="1" applyFont="1" applyFill="1" applyBorder="1" applyAlignment="1" applyProtection="1">
      <alignment horizontal="center" vertical="center"/>
      <protection locked="0"/>
    </xf>
    <xf numFmtId="9" fontId="15" fillId="5" borderId="1" xfId="1" applyFont="1" applyFill="1" applyBorder="1" applyAlignment="1" applyProtection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44" fontId="21" fillId="0" borderId="5" xfId="2" applyFont="1" applyFill="1" applyBorder="1" applyAlignment="1">
      <alignment horizontal="center" vertical="center"/>
    </xf>
    <xf numFmtId="44" fontId="21" fillId="0" borderId="0" xfId="2" applyFont="1" applyFill="1" applyBorder="1" applyAlignment="1">
      <alignment horizontal="center" vertical="center"/>
    </xf>
    <xf numFmtId="44" fontId="22" fillId="0" borderId="4" xfId="0" applyNumberFormat="1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12" fontId="1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166" fontId="10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horizontal="right" vertical="center" indent="2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4" fontId="15" fillId="0" borderId="1" xfId="0" applyNumberFormat="1" applyFont="1" applyBorder="1" applyAlignment="1" applyProtection="1">
      <alignment horizontal="center" vertical="center"/>
      <protection locked="0"/>
    </xf>
    <xf numFmtId="44" fontId="15" fillId="0" borderId="2" xfId="0" applyNumberFormat="1" applyFont="1" applyBorder="1" applyAlignment="1" applyProtection="1">
      <alignment horizontal="center" vertical="center"/>
      <protection locked="0"/>
    </xf>
    <xf numFmtId="44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 indent="1"/>
      <protection locked="0"/>
    </xf>
    <xf numFmtId="9" fontId="15" fillId="0" borderId="2" xfId="1" applyFont="1" applyBorder="1" applyAlignment="1" applyProtection="1">
      <alignment horizontal="center" vertical="center"/>
    </xf>
    <xf numFmtId="9" fontId="15" fillId="0" borderId="3" xfId="1" applyFont="1" applyBorder="1" applyAlignment="1" applyProtection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/>
    </xf>
    <xf numFmtId="0" fontId="15" fillId="0" borderId="4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pivotButton="1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14" fontId="25" fillId="0" borderId="0" xfId="0" applyNumberFormat="1" applyFont="1" applyAlignment="1">
      <alignment horizontal="left" wrapText="1"/>
    </xf>
    <xf numFmtId="44" fontId="25" fillId="0" borderId="0" xfId="0" applyNumberFormat="1" applyFont="1" applyAlignment="1">
      <alignment horizontal="left" wrapText="1"/>
    </xf>
    <xf numFmtId="9" fontId="25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NumberFormat="1" applyFont="1" applyAlignment="1">
      <alignment horizontal="center" vertical="center" wrapText="1"/>
    </xf>
    <xf numFmtId="10" fontId="25" fillId="0" borderId="0" xfId="0" applyNumberFormat="1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0" xfId="0" applyNumberFormat="1" applyFont="1" applyFill="1" applyAlignment="1">
      <alignment horizontal="center" vertical="center" wrapText="1"/>
    </xf>
    <xf numFmtId="10" fontId="25" fillId="3" borderId="0" xfId="0" applyNumberFormat="1" applyFont="1" applyFill="1" applyAlignment="1">
      <alignment horizontal="center" vertical="center" wrapText="1"/>
    </xf>
    <xf numFmtId="0" fontId="25" fillId="4" borderId="0" xfId="0" applyNumberFormat="1" applyFont="1" applyFill="1" applyAlignment="1">
      <alignment horizontal="center" vertical="center" wrapText="1"/>
    </xf>
    <xf numFmtId="10" fontId="25" fillId="4" borderId="0" xfId="0" applyNumberFormat="1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269"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ont>
        <name val="Microsoft PhagsPa"/>
        <scheme val="none"/>
      </font>
    </dxf>
    <dxf>
      <font>
        <sz val="1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wrapText="1" indent="0" relativeIndent="255" readingOrder="0"/>
    </dxf>
    <dxf>
      <font>
        <name val="Microsoft PhagsPa"/>
        <scheme val="none"/>
      </font>
    </dxf>
    <dxf>
      <font>
        <sz val="10"/>
      </font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ont>
        <name val="Microsoft PhagsPa"/>
        <scheme val="none"/>
      </font>
    </dxf>
    <dxf>
      <font>
        <sz val="1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indent="0" relativeIndent="255" readingOrder="0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font>
        <name val="Microsoft PhagsPa"/>
        <scheme val="none"/>
      </font>
    </dxf>
    <dxf>
      <font>
        <sz val="10"/>
      </font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ont>
        <name val="Microsoft PhagsPa"/>
        <scheme val="none"/>
      </font>
    </dxf>
    <dxf>
      <font>
        <sz val="1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wrapText="1" indent="0" relativeIndent="255" readingOrder="0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font>
        <name val="Microsoft PhagsPa"/>
        <scheme val="none"/>
      </font>
    </dxf>
    <dxf>
      <font>
        <sz val="10"/>
      </font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alignment wrapText="1" readingOrder="0"/>
    </dxf>
    <dxf>
      <alignment horizontal="center" readingOrder="0"/>
    </dxf>
    <dxf>
      <alignment vertical="center" readingOrder="0"/>
    </dxf>
    <dxf>
      <alignment horizontal="left" readingOrder="0"/>
    </dxf>
    <dxf>
      <font>
        <name val="Microsoft PhagsPa"/>
        <scheme val="none"/>
      </font>
    </dxf>
    <dxf>
      <font>
        <sz val="1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wrapText="1" indent="0" relativeIndent="255" readingOrder="0"/>
    </dxf>
    <dxf>
      <font>
        <name val="Microsoft PhagsPa"/>
        <scheme val="none"/>
      </font>
    </dxf>
    <dxf>
      <font>
        <sz val="10"/>
      </font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sz val="10"/>
      </font>
    </dxf>
    <dxf>
      <font>
        <name val="Microsoft PhagsPa"/>
        <scheme val="none"/>
      </font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sz val="10"/>
      </font>
    </dxf>
    <dxf>
      <font>
        <name val="Microsoft PhagsPa"/>
        <scheme val="none"/>
      </font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font>
        <sz val="10"/>
      </font>
    </dxf>
    <dxf>
      <font>
        <name val="Microsoft PhagsPa"/>
        <scheme val="none"/>
      </font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alignment wrapText="1" indent="0" relativeIndent="255" readingOrder="0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13" formatCode="0%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numFmt numFmtId="13" formatCode="0%"/>
    </dxf>
    <dxf>
      <numFmt numFmtId="34" formatCode="_-&quot;R$&quot;\ * #,##0.00_-;\-&quot;R$&quot;\ * #,##0.00_-;_-&quot;R$&quot;\ * &quot;-&quot;??_-;_-@_-"/>
    </dxf>
    <dxf>
      <font>
        <sz val="10"/>
      </font>
    </dxf>
    <dxf>
      <font>
        <name val="Microsoft PhagsPa"/>
        <scheme val="none"/>
      </font>
    </dxf>
    <dxf>
      <alignment wrapText="1" indent="0" relativeIndent="255" readingOrder="0"/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ill>
        <patternFill>
          <bgColor theme="6" tint="0.39994506668294322"/>
        </patternFill>
      </fill>
    </dxf>
    <dxf>
      <font>
        <b val="0"/>
        <i val="0"/>
        <strike val="0"/>
        <outline val="0"/>
        <shadow val="0"/>
        <u val="none"/>
        <color rgb="FF000000"/>
        <name val="Calibri"/>
      </font>
      <numFmt numFmtId="13" formatCode="0%"/>
      <fill>
        <patternFill patternType="none">
          <bgColor auto="1"/>
        </patternFill>
      </fill>
    </dxf>
    <dxf>
      <fill>
        <patternFill>
          <bgColor rgb="FF8EB4E3"/>
        </patternFill>
      </fill>
    </dxf>
    <dxf>
      <fill>
        <patternFill>
          <bgColor rgb="FFC3D69B"/>
        </patternFill>
      </fill>
    </dxf>
    <dxf>
      <fill>
        <patternFill>
          <bgColor rgb="FFC0504D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pivotSource>
    <c:name>[MAPA GERAL DE CONTROLE DE OBRAS (14-11-2023).xlsx]CONTROLE STATUS OBRAS!Tabela dinâmica8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Controle de Obras SME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100" b="1"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'CONTROLE STATUS OBRAS'!$B$4:$B$5</c:f>
              <c:strCache>
                <c:ptCount val="1"/>
                <c:pt idx="0">
                  <c:v>Contar de Status da Obra     (Homologada, Em Andamento; Concluída; Paralisada e Não Concluída)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OBRAS'!$A$6:$A$11</c:f>
              <c:strCache>
                <c:ptCount val="5"/>
                <c:pt idx="0">
                  <c:v>Concluída</c:v>
                </c:pt>
                <c:pt idx="1">
                  <c:v>Em andamento</c:v>
                </c:pt>
                <c:pt idx="2">
                  <c:v>Homologada</c:v>
                </c:pt>
                <c:pt idx="3">
                  <c:v>Paralisada</c:v>
                </c:pt>
                <c:pt idx="4">
                  <c:v>Não concluida</c:v>
                </c:pt>
              </c:strCache>
            </c:strRef>
          </c:cat>
          <c:val>
            <c:numRef>
              <c:f>'CONTROLE STATUS OBRAS'!$B$6:$B$11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91-4E96-A53A-573280050889}"/>
            </c:ext>
          </c:extLst>
        </c:ser>
        <c:ser>
          <c:idx val="1"/>
          <c:order val="1"/>
          <c:tx>
            <c:strRef>
              <c:f>'CONTROLE STATUS OBRAS'!$C$4:$C$5</c:f>
              <c:strCache>
                <c:ptCount val="1"/>
                <c:pt idx="0">
                  <c:v>Contar de Status da Obra     (Homologada, Em Andamento; Concluída; Paralisada e Não Concluída)2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OBRAS'!$A$6:$A$11</c:f>
              <c:strCache>
                <c:ptCount val="5"/>
                <c:pt idx="0">
                  <c:v>Concluída</c:v>
                </c:pt>
                <c:pt idx="1">
                  <c:v>Em andamento</c:v>
                </c:pt>
                <c:pt idx="2">
                  <c:v>Homologada</c:v>
                </c:pt>
                <c:pt idx="3">
                  <c:v>Paralisada</c:v>
                </c:pt>
                <c:pt idx="4">
                  <c:v>Não concluida</c:v>
                </c:pt>
              </c:strCache>
            </c:strRef>
          </c:cat>
          <c:val>
            <c:numRef>
              <c:f>'CONTROLE STATUS OBRAS'!$C$6:$C$11</c:f>
              <c:numCache>
                <c:formatCode>0.00%</c:formatCode>
                <c:ptCount val="5"/>
                <c:pt idx="0">
                  <c:v>0.50819672131147542</c:v>
                </c:pt>
                <c:pt idx="1">
                  <c:v>0.36065573770491804</c:v>
                </c:pt>
                <c:pt idx="2">
                  <c:v>3.2786885245901641E-2</c:v>
                </c:pt>
                <c:pt idx="3">
                  <c:v>3.2786885245901641E-2</c:v>
                </c:pt>
                <c:pt idx="4">
                  <c:v>6.5573770491803282E-2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91-4E96-A53A-573280050889}"/>
            </c:ext>
          </c:extLst>
        </c:ser>
        <c:dLbls>
          <c:showPercent val="1"/>
        </c:dLbls>
        <c:firstSliceAng val="0"/>
      </c:pieChart>
    </c:plotArea>
    <c:legend>
      <c:legendPos val="t"/>
      <c:layout/>
    </c:legend>
    <c:plotVisOnly val="1"/>
    <c:dispBlanksAs val="zero"/>
  </c:chart>
  <c:spPr>
    <a:solidFill>
      <a:schemeClr val="tx2">
        <a:lumMod val="75000"/>
      </a:schemeClr>
    </a:solidFill>
  </c:spPr>
  <c:txPr>
    <a:bodyPr/>
    <a:lstStyle/>
    <a:p>
      <a:pPr>
        <a:defRPr>
          <a:latin typeface="Microsoft PhagsP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pivotSource>
    <c:name>[MAPA GERAL DE CONTROLE DE OBRAS (14-11-2023).xlsx]CONTROLE STATUS OBRAS!Tabela dinâmica9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Controle de Obras SMO</a:t>
            </a:r>
          </a:p>
        </c:rich>
      </c:tx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sz="1100" b="1"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pt-BR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1.5574012152590516E-3"/>
              <c:y val="7.6590784667707312E-3"/>
            </c:manualLayout>
          </c:layout>
          <c:showPercent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0-2BCC-4766-8C10-00DE4B544794}"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'CONTROLE STATUS OBRAS'!$F$4:$F$5</c:f>
              <c:strCache>
                <c:ptCount val="1"/>
                <c:pt idx="0">
                  <c:v>Contar de Status da Obra     (Homologada, Em Andamento; Concluída; Paralisada e Não Concluída)</c:v>
                </c:pt>
              </c:strCache>
            </c:strRef>
          </c:tx>
          <c:dLbls>
            <c:dLbl>
              <c:idx val="2"/>
              <c:layout>
                <c:manualLayout>
                  <c:x val="-1.5574012152590516E-3"/>
                  <c:y val="7.6590784667707312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C-4766-8C10-00DE4B544794}"/>
                </c:ext>
              </c:extLst>
            </c:dLbl>
            <c:spPr/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OBRAS'!$E$6:$E$10</c:f>
              <c:strCache>
                <c:ptCount val="4"/>
                <c:pt idx="0">
                  <c:v>Concluída</c:v>
                </c:pt>
                <c:pt idx="1">
                  <c:v>Em andamento</c:v>
                </c:pt>
                <c:pt idx="2">
                  <c:v>Não concluída</c:v>
                </c:pt>
                <c:pt idx="3">
                  <c:v>Paralisada</c:v>
                </c:pt>
              </c:strCache>
            </c:strRef>
          </c:cat>
          <c:val>
            <c:numRef>
              <c:f>'CONTROLE STATUS OBRAS'!$F$6:$F$10</c:f>
              <c:numCache>
                <c:formatCode>General</c:formatCode>
                <c:ptCount val="4"/>
                <c:pt idx="0">
                  <c:v>15</c:v>
                </c:pt>
                <c:pt idx="1">
                  <c:v>87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CC-4766-8C10-00DE4B544794}"/>
            </c:ext>
          </c:extLst>
        </c:ser>
        <c:ser>
          <c:idx val="1"/>
          <c:order val="1"/>
          <c:tx>
            <c:strRef>
              <c:f>'CONTROLE STATUS OBRAS'!$G$4:$G$5</c:f>
              <c:strCache>
                <c:ptCount val="1"/>
                <c:pt idx="0">
                  <c:v>Contar de Status da Obra     (Homologada, Em Andamento; Concluída; Paralisada e Não Concluída)2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pt-BR"/>
              </a:p>
            </c:txPr>
            <c:showPercent val="1"/>
            <c:showLeaderLines val="1"/>
          </c:dLbls>
          <c:cat>
            <c:strRef>
              <c:f>'CONTROLE STATUS OBRAS'!$E$6:$E$10</c:f>
              <c:strCache>
                <c:ptCount val="4"/>
                <c:pt idx="0">
                  <c:v>Concluída</c:v>
                </c:pt>
                <c:pt idx="1">
                  <c:v>Em andamento</c:v>
                </c:pt>
                <c:pt idx="2">
                  <c:v>Não concluída</c:v>
                </c:pt>
                <c:pt idx="3">
                  <c:v>Paralisada</c:v>
                </c:pt>
              </c:strCache>
            </c:strRef>
          </c:cat>
          <c:val>
            <c:numRef>
              <c:f>'CONTROLE STATUS OBRAS'!$G$6:$G$10</c:f>
              <c:numCache>
                <c:formatCode>0.00%</c:formatCode>
                <c:ptCount val="4"/>
                <c:pt idx="0">
                  <c:v>0.14018691588785046</c:v>
                </c:pt>
                <c:pt idx="1">
                  <c:v>0.81308411214953269</c:v>
                </c:pt>
                <c:pt idx="2">
                  <c:v>1.8691588785046728E-2</c:v>
                </c:pt>
                <c:pt idx="3">
                  <c:v>2.8037383177570093E-2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CC-4766-8C10-00DE4B544794}"/>
            </c:ext>
          </c:extLst>
        </c:ser>
        <c:dLbls>
          <c:showPercent val="1"/>
        </c:dLbls>
        <c:firstSliceAng val="0"/>
      </c:pieChart>
    </c:plotArea>
    <c:legend>
      <c:legendPos val="t"/>
      <c:layout/>
    </c:legend>
    <c:plotVisOnly val="1"/>
    <c:dispBlanksAs val="zero"/>
  </c:chart>
  <c:spPr>
    <a:solidFill>
      <a:schemeClr val="tx2">
        <a:lumMod val="75000"/>
      </a:schemeClr>
    </a:solidFill>
  </c:spPr>
  <c:txPr>
    <a:bodyPr/>
    <a:lstStyle/>
    <a:p>
      <a:pPr>
        <a:defRPr>
          <a:latin typeface="Microsoft PhagsPa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47623</xdr:rowOff>
    </xdr:from>
    <xdr:to>
      <xdr:col>3</xdr:col>
      <xdr:colOff>11643</xdr:colOff>
      <xdr:row>25</xdr:row>
      <xdr:rowOff>209549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10</xdr:row>
      <xdr:rowOff>47623</xdr:rowOff>
    </xdr:from>
    <xdr:to>
      <xdr:col>7</xdr:col>
      <xdr:colOff>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Eng/Desktop/Maria%20Rita%20SME/FISCALIZA&#199;&#213;ES/ACOMPANHAMENTO%20MEDI&#199;&#213;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 ANDAMENTO "/>
      <sheetName val="FINALIZADAS"/>
    </sheetNames>
    <sheetDataSet>
      <sheetData sheetId="0">
        <row r="10">
          <cell r="F10">
            <v>238698.15</v>
          </cell>
        </row>
        <row r="12">
          <cell r="O12">
            <v>441731.62000000005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roladoria" refreshedDate="45259.433820601851" createdVersion="3" refreshedVersion="3" minRefreshableVersion="3" recordCount="108">
  <cacheSource type="worksheet">
    <worksheetSource ref="A5:Z1048576" sheet="MAPA DE OBRAS SMO"/>
  </cacheSource>
  <cacheFields count="26">
    <cacheField name="Item" numFmtId="0">
      <sharedItems containsString="0" containsBlank="1" containsNumber="1" containsInteger="1" minValue="1" maxValue="107"/>
    </cacheField>
    <cacheField name="N° Processo" numFmtId="0">
      <sharedItems containsBlank="1" containsMixedTypes="1" containsNumber="1" containsInteger="1" minValue="14864" maxValue="39088" count="105">
        <s v="16012/2021"/>
        <s v="24198/2018"/>
        <s v="4040/2021"/>
        <s v="7913/2021"/>
        <s v="20623/2021"/>
        <s v="18589/2021"/>
        <s v="19742/2021"/>
        <s v="11776/2021"/>
        <s v="19865/2021"/>
        <s v="8596/2021"/>
        <m/>
        <s v="365/2020"/>
        <s v="138421/2021"/>
        <s v="14769/2020"/>
        <s v="29889/2021"/>
        <s v="10819/2021"/>
        <s v="22784/2020"/>
        <s v="27300/2021"/>
        <s v="12424/2020"/>
        <s v="14568/2020"/>
        <s v="2302/2020"/>
        <s v="16716/2020"/>
        <s v="6535/2020"/>
        <s v="18508/2020"/>
        <s v="10016/2020"/>
        <s v="15897/2020"/>
        <s v="2321/2019"/>
        <s v="2304/2020"/>
        <s v="6754/2022"/>
        <s v="5630/2022"/>
        <s v="280/2022"/>
        <n v="22949"/>
        <s v="23400/2021"/>
        <s v="18222/2021"/>
        <s v="20513/2017"/>
        <s v="8762/2022"/>
        <s v="2836/2021"/>
        <s v="5942/2022"/>
        <s v="7855/2022"/>
        <s v="4078/2022"/>
        <s v="10372/2022"/>
        <s v="11125/2022"/>
        <s v="7489/2022"/>
        <s v="28103/2021"/>
        <s v="384/2022"/>
        <s v="14864/2022"/>
        <s v="29555/2021"/>
        <s v="7136/2022"/>
        <s v="32640/2021"/>
        <s v="6537/2020"/>
        <s v="3907/2020"/>
        <s v="9098/2022"/>
        <s v="5349/2022"/>
        <s v="31040/2018"/>
        <s v="10264/2022"/>
        <s v="16547/2022"/>
        <s v="15615/2022"/>
        <s v="22923/2022"/>
        <s v="18882/2022"/>
        <s v="26459/2022"/>
        <s v="15549/2022"/>
        <s v="18675/2022"/>
        <s v="27615/2022"/>
        <s v="15283/2022"/>
        <s v="5584/2018"/>
        <s v="19948/2022"/>
        <s v="16280/2022"/>
        <s v="15963/2022"/>
        <s v="3034/2022"/>
        <s v="14516/2022"/>
        <s v="7694/2022"/>
        <s v="2035/2022"/>
        <s v="26304/2022"/>
        <s v="20237/2022"/>
        <s v="28717/2022"/>
        <s v="35850/2022"/>
        <s v="33518/2022"/>
        <s v="26356/2022"/>
        <s v="13248/2022"/>
        <s v="39159/2022"/>
        <s v="19746/2022"/>
        <s v="5018/2022"/>
        <s v="16606/2023"/>
        <s v="6837/2023"/>
        <s v="6272/2023"/>
        <s v="5019/2023"/>
        <s v="16630/2022"/>
        <s v="14039//2022"/>
        <s v="10011/2019"/>
        <s v="10795/2022"/>
        <s v="19017/2022"/>
        <s v="14749/2023"/>
        <s v="34019/2022"/>
        <s v="11660/2023"/>
        <s v="16926/2023"/>
        <s v="17909/2023"/>
        <s v="17961/2022"/>
        <s v="12/695/2023"/>
        <s v="7856/2022"/>
        <s v="16925/2023"/>
        <s v="22414/2022"/>
        <s v="14/891/2022"/>
        <s v="5364/2023"/>
        <n v="39088"/>
        <n v="14864" u="1"/>
      </sharedItems>
    </cacheField>
    <cacheField name="Unidade Solicitante" numFmtId="0">
      <sharedItems containsBlank="1"/>
    </cacheField>
    <cacheField name="Unidade Gestora" numFmtId="0">
      <sharedItems containsBlank="1" count="10">
        <s v="SMOSP"/>
        <s v="SMS"/>
        <s v="SMICT"/>
        <s v="SMDU"/>
        <s v="SMDR"/>
        <s v="SMASDH"/>
        <s v="AMAR"/>
        <s v="SEMEL"/>
        <s v="IND. E COM."/>
        <m/>
      </sharedItems>
    </cacheField>
    <cacheField name="Tipo de Obra" numFmtId="0">
      <sharedItems containsBlank="1" count="34">
        <s v="CONSTRUÇÃO"/>
        <s v="REFORMA"/>
        <s v="PAVIMENTAÇÃO"/>
        <m/>
        <s v="REVITALIZAÇÃO"/>
        <s v="IMPLANTAÇÃO"/>
        <s v="DEMOLIÇÃO"/>
        <s v="CONSTRUÇÃO QUIOSQUE"/>
        <s v="ILUMINAÇÃO"/>
        <s v="CONFECÇÃO E INSTALAÇÃO"/>
        <s v="REVITALIZAÇÃO PRAÇA"/>
        <s v="VITALIZAÇÃO"/>
        <s v="Q. DISTRIBUIÇAO"/>
        <s v="REFORMA "/>
        <s v="PROJETOS"/>
        <s v="REFORMA  "/>
        <s v="EXTENSAO REDE"/>
        <s v="MANUTENÇÃO"/>
        <s v="ILUMINAÇÃO P."/>
        <s v="VESTIARIOS E SALA  ADM."/>
        <s v="REFORMA E AMPLIAÇÃO"/>
        <s v="QUIOSQUE "/>
        <s v="INSTALAÇÃO DE "/>
        <s v="COMPLEMENTAÇÃO"/>
        <s v="RELOCAÇÃO  REDE"/>
        <s v="ELÉTRICA "/>
        <s v="ECORPARQUE"/>
        <s v="QUADRA"/>
        <s v="GARDEMIA"/>
        <s v="CONSTR. QUADRA"/>
        <s v="REFORMA PRAÇA"/>
        <s v="CONSTRUÇÃO  DE"/>
        <s v="REFORMA UNIDADE DE SAUDE"/>
        <s v="AMPLIAÇÃO DE DISPENSA"/>
      </sharedItems>
    </cacheField>
    <cacheField name="Local" numFmtId="0">
      <sharedItems containsBlank="1" count="96">
        <s v="QUADRA POLIESPORTIVA"/>
        <s v="HME"/>
        <s v="PARAISO"/>
        <s v="PRAÇA DO TRENZINHO"/>
        <s v="BAGAGEM"/>
        <s v="ALEGRIA"/>
        <s v="MANEJO"/>
        <s v="ESTÁDIO DO TRABALHADOR"/>
        <s v="PQ DAS COMUNIDADES"/>
        <s v="CAIXA D'AGUA"/>
        <s v="BULHÕES"/>
        <m/>
        <s v="CAT DA SERRINHA"/>
        <s v="CAF"/>
        <s v="PORTAL DA SERRINHA"/>
        <s v="TRECHO 2 "/>
        <s v="BULHÕES/ 4 PONTES"/>
        <s v="PARAÍSO"/>
        <s v="FUMAÇA"/>
        <s v="LIBERDADE"/>
        <s v="CAPS CASA ABERTA"/>
        <s v="PSF CABRAL"/>
        <s v="PRAÇA BLOCO 5"/>
        <s v="IPIRANGA"/>
        <s v="VICENTINA"/>
        <s v="CONTORNO "/>
        <s v="ENGENHEIRO PASSOS"/>
        <s v="BOA VISTA 1 "/>
        <s v="PQ DAS ÁGUAS"/>
        <s v="4 ESCOLAS"/>
        <s v="MORADA DA COLINA"/>
        <s v="SEMEL"/>
        <s v="POSTO SAUDE MANEJO"/>
        <s v="EXTENSAO DE REDE"/>
        <s v="MANUTENÇÃO PREVENTIVA"/>
        <s v="EXTENSÃO DE REDE"/>
        <s v="PORTÃO DA ENTRADA DE CARGA E DESCARGA"/>
        <s v="R: GAL. JOSÉ PESSOA, 31 MARÇO, SÃO CAETANO"/>
        <s v="VESTIARIOS"/>
        <s v="AREA DE LAZER"/>
        <s v="ECOPARQUE"/>
        <s v="CERCA "/>
        <s v="PRIMATOYA – FACE 2"/>
        <s v="GUADA CORPO"/>
        <s v="RUA SÃO GERALDO"/>
        <s v="TODAS UNIDADE -SAUDE"/>
        <s v="UNIDADE DE SAUDE"/>
        <s v="CRAS"/>
        <s v="SEDE DA VIGILANCIA"/>
        <s v="VICENTINA E STO AMARO"/>
        <s v="POSTO DE SAUDE "/>
        <s v="VARIOS"/>
        <s v="GALPÃO RECICLAVEL"/>
        <s v="ALMOXARIDADO"/>
        <s v="CRAS "/>
        <s v="ILUMINAÇÃO PÚBLICA"/>
        <s v="PRAÇA  LIBERDADE"/>
        <s v="CEMITERIO "/>
        <s v="B. MONTESE"/>
        <s v="PRAÇA GARDENIA"/>
        <s v="CANINOS E FELINO"/>
        <s v="ESPAÇO Z"/>
        <s v="PRAÇA DA IGREJA S. BENEDITO"/>
        <s v="CLUBE"/>
        <s v="UNID. SAUDE DA FAMILIA"/>
        <s v="CAMPO FUTEBOL PARAISO"/>
        <s v="PARQUE DAS COMUNIDADES"/>
        <s v="GINASIO  POLIESPORTIVO"/>
        <s v="AVENIDA NISSAN"/>
        <s v="HOSPITAL DE EMERGENCIA"/>
        <s v="TRECHO 1 E 2"/>
        <s v="QUADRA "/>
        <s v="PARQUE DAS AGUAS"/>
        <s v="DEPOSITO"/>
        <s v="FILTRO DE PISCINA"/>
        <s v="PRAÇA  PRIMATOYA"/>
        <s v="TELHADO"/>
        <s v="PRAÇA ZE FERINO"/>
        <s v="PARQUE ZUMBI"/>
        <s v="PSF  JARDIM PRIMAVERA"/>
        <s v="3 FASE"/>
        <s v="VARGEM GRANDE"/>
        <s v="SEDE DA SAÚDE"/>
        <s v="QUADRA VICENTNA"/>
        <s v="PRIMAVERA TOYOTA"/>
        <s v="PARQUE M. GERAIS"/>
        <s v="PRAÇA DA CAIXA D AGUA"/>
        <s v="3 IGREJAS"/>
        <s v="INTERTRAVADO CONCRETO"/>
        <s v="PRAÇA JARDIM DO OESTE"/>
        <s v="IGREJA SANTO  ANTONIO"/>
        <s v="RECREAÇÃO NO CAMPO PARAISO"/>
        <s v="PRAÇA VILA VERDE"/>
        <s v="UPA CIDADE ALEGRIA"/>
        <s v="PRAÇA  FUMAÇA"/>
        <s v="SANTA CASA"/>
      </sharedItems>
    </cacheField>
    <cacheField name="Endereço" numFmtId="0">
      <sharedItems containsBlank="1" count="82">
        <s v="Morada das Rosas, Bulhões"/>
        <s v="Av. Marcílio Dias, 800, Jd. Jalisco"/>
        <s v="Praça Zeferina de Oliveira, s/n, Paraíso"/>
        <s v="Rua Cel. Basiel, Campos Elíseos"/>
        <s v="Rod. Joaquim Mariano de Souza"/>
        <s v="Rua José Carlos Giovanni, Alegria"/>
        <s v="Rua Arthur Locher, Liberdade"/>
        <s v="Rua Augusto Xavier de Lima, Jd. Jalisco"/>
        <s v="Rua dos Minuanos, Alegria"/>
        <s v="Av. Tocantins, Morada do Contorno"/>
        <s v="Rua das Samambaias, Cidade Alegria"/>
        <s v="Estrada Surubi - Bulhões"/>
        <s v="Av. Feliciano Sodré, 741, Vila Julieta"/>
        <s v="Estrada dos Artesãos, Serrinha do Alambari"/>
        <s v="Av. Rita Maria Ferreira da Rocha, Jardim Jalisco"/>
        <s v="Rod. Dr. Rubens Tramujas Mader"/>
        <s v="Estrada Resende Riachuelo"/>
        <s v="Estrada de Bulhões"/>
        <s v="Rua Dom Bosco, Paraíso"/>
        <s v="ESTRADA DA FUMAÇA"/>
        <s v="ESTRADA FUMAÇA"/>
        <m/>
        <s v="RUA JOAQUIM JOSÉ RIBEIRO"/>
        <s v="AV JEFFERSON GERALDO BRUNO"/>
        <s v="Av Boa Vista, Eng Passos"/>
        <s v="Rua Dr Ágila Lobo Sobral"/>
        <s v="Av. Marcílio Dias, Jd. Jalisco"/>
        <s v="4 ESCOLAS"/>
        <s v="AV ANTENOR O'RELLY"/>
        <s v="Av. Construtor Clemente Barbosa"/>
        <s v="AV. Coronel Mendes"/>
        <s v="RUA ALAMEDA DAS DALIAS, S/N, CIDADE ALEGRIA,AVENIDA SEIS MARIA – IPIRANGA E RUA JOAO ALVES DE OLIVIERA -ALEGRIA"/>
        <s v="MUNICIPIO "/>
        <s v="RITA MARIA FERREIRA DA ROCHA"/>
        <s v="ALMOXARIFADO DA SMS"/>
        <s v="BAIRRO CASTELO BRANCO"/>
        <s v="PARQUE ZUMBI"/>
        <s v="AV. ALZIRA. B. S, ISABEL"/>
        <s v="CAMPO DE AVIAÇÃO"/>
        <s v="ATERRO CONTROLADO "/>
        <s v="R. IZAURA AFONSO COSTA RIBEIRO, JARDIM PRIMAVERA"/>
        <s v="CLINICA DA FAMILIA – PROFESSORA ENY MATTOS"/>
        <s v="BAIRRO PARAISO"/>
        <s v="F. BARRA  I"/>
        <s v="B. TOYOTA"/>
        <s v="RESENDE"/>
        <s v="ITAPUCA"/>
        <s v="Estrada Riachuelo"/>
        <s v="EXAPICOR"/>
        <s v="AMAR"/>
        <s v="JARDIM ESPERANÇA"/>
        <s v="PARQUE M. GERAIS"/>
        <s v="PARQUE SAUDE"/>
        <s v="RUA DOS TRAVESSA DOS PRACINHAS"/>
        <s v="ENG. PASSOS"/>
        <s v="RUA CADETE  EDSON"/>
        <s v="RUA OURO – P. MINAS GERAIS"/>
        <s v="ZOONOZES"/>
        <s v="BOA VISTA I"/>
        <s v="CENTRO"/>
        <s v="VISCONDE DE MAUA"/>
        <s v="RUA BOM BOSCO"/>
        <s v="RESENDE/RJ"/>
        <s v="SANTO AMARO"/>
        <s v="POLO INDUSTRIAL"/>
        <s v="JARDIM JALISCO"/>
        <s v="RIACHUELO E C. ALEG"/>
        <s v="PARQUE TOBOGA"/>
        <s v="SEDE AMAR"/>
        <s v="ESPORTE E LAZER"/>
        <s v="PRIMAVERA E TOYOTA"/>
        <s v="VICENTINA, SURUBI E EHEMONUCLEO"/>
        <s v="CAPELINHA"/>
        <s v="RESENDE-RJ"/>
        <s v="PARAISO-RJ"/>
        <s v="AV. KENNEDY"/>
        <s v="CENTRO ADM"/>
        <s v="VILA NOVA"/>
        <s v="CIDADE ALEGRIA"/>
        <s v="FUMAÇA"/>
        <s v="PEDRA SELADA"/>
        <s v="BAIRRO  PARAISO"/>
      </sharedItems>
    </cacheField>
    <cacheField name="Geolocalização / Coordenadas UTM" numFmtId="0">
      <sharedItems containsNonDate="0" containsString="0" containsBlank="1"/>
    </cacheField>
    <cacheField name="Responsável(is) Técnico(s) da Obra" numFmtId="0">
      <sharedItems containsBlank="1"/>
    </cacheField>
    <cacheField name="Status da Obra     (Homologada, Em Andamento; Concluída; Paralisada e Não Concluída)" numFmtId="0">
      <sharedItems containsBlank="1" count="5">
        <s v="Concluída"/>
        <s v="Paralisada"/>
        <s v="Em andamento"/>
        <s v="Não concluída"/>
        <m/>
      </sharedItems>
    </cacheField>
    <cacheField name="Data Inicial de Vigência (Ordem de Execução)" numFmtId="0">
      <sharedItems containsNonDate="0" containsDate="1" containsString="0" containsBlank="1" minDate="2015-09-20T00:00:00" maxDate="2023-10-24T00:00:00" count="89">
        <d v="2021-07-08T00:00:00"/>
        <d v="2019-01-21T00:00:00"/>
        <d v="2022-01-17T00:00:00"/>
        <d v="2021-10-25T00:00:00"/>
        <d v="2021-11-29T00:00:00"/>
        <d v="2021-11-18T00:00:00"/>
        <d v="2021-12-06T00:00:00"/>
        <d v="2021-09-20T00:00:00"/>
        <d v="2021-11-03T00:00:00"/>
        <d v="2021-09-08T00:00:00"/>
        <d v="2015-09-20T00:00:00"/>
        <d v="2021-12-13T00:00:00"/>
        <d v="2021-11-19T00:00:00"/>
        <d v="2021-09-15T00:00:00"/>
        <d v="2021-08-09T00:00:00"/>
        <d v="2021-03-10T00:00:00"/>
        <d v="2020-10-19T00:00:00"/>
        <d v="2020-12-09T00:00:00"/>
        <d v="2021-02-01T00:00:00"/>
        <d v="2021-01-25T00:00:00"/>
        <d v="2021-01-11T00:00:00"/>
        <d v="2020-11-03T00:00:00"/>
        <d v="2020-12-11T00:00:00"/>
        <d v="2020-07-31T00:00:00"/>
        <d v="2021-02-22T00:00:00"/>
        <d v="2022-06-14T00:00:00"/>
        <d v="2022-06-13T00:00:00"/>
        <d v="2022-05-30T00:00:00"/>
        <d v="2022-05-31T00:00:00"/>
        <d v="2022-05-23T00:00:00"/>
        <d v="2022-03-07T00:00:00"/>
        <d v="2022-05-09T00:00:00"/>
        <d v="2022-07-05T00:00:00"/>
        <d v="2022-07-11T00:00:00"/>
        <d v="2022-08-06T00:00:00"/>
        <d v="2022-07-04T00:00:00"/>
        <d v="2022-07-20T00:00:00"/>
        <d v="2022-05-16T00:00:00"/>
        <d v="2022-08-01T00:00:00"/>
        <d v="2022-08-10T00:00:00"/>
        <d v="2022-07-26T00:00:00"/>
        <d v="2022-08-15T00:00:00"/>
        <d v="2022-10-21T00:00:00"/>
        <d v="2022-10-18T00:00:00"/>
        <d v="2022-11-22T00:00:00"/>
        <d v="2022-11-16T00:00:00"/>
        <d v="2022-11-21T00:00:00"/>
        <d v="2022-09-01T00:00:00"/>
        <d v="2022-11-07T00:00:00"/>
        <d v="2022-12-05T00:00:00"/>
        <d v="2022-10-20T00:00:00"/>
        <d v="2023-01-09T00:00:00"/>
        <d v="2022-10-17T00:00:00"/>
        <d v="2022-12-07T00:00:00"/>
        <d v="2022-11-24T00:00:00"/>
        <d v="2022-09-26T00:00:00"/>
        <d v="2022-11-18T00:00:00"/>
        <d v="2022-09-15T00:00:00"/>
        <d v="2022-09-12T00:00:00"/>
        <d v="2022-09-19T00:00:00"/>
        <d v="2022-06-12T00:00:00"/>
        <d v="2022-09-05T00:00:00"/>
        <d v="2023-03-06T00:00:00"/>
        <d v="2023-01-16T00:00:00"/>
        <d v="2023-05-15T00:00:00"/>
        <d v="2023-05-30T00:00:00"/>
        <d v="2023-04-24T00:00:00"/>
        <d v="2023-06-12T00:00:00"/>
        <d v="2023-07-24T00:00:00"/>
        <d v="2023-07-17T00:00:00"/>
        <d v="2023-07-03T00:00:00"/>
        <d v="2023-07-21T00:00:00"/>
        <d v="2023-07-07T00:00:00"/>
        <d v="2023-07-25T00:00:00"/>
        <m/>
        <d v="2023-02-06T00:00:00"/>
        <d v="2023-08-24T00:00:00"/>
        <d v="2022-10-03T00:00:00"/>
        <d v="2023-08-12T00:00:00"/>
        <d v="2023-08-30T00:00:00"/>
        <d v="2023-08-07T00:00:00"/>
        <d v="2023-10-23T00:00:00"/>
        <d v="2023-09-26T00:00:00"/>
        <d v="2023-07-26T00:00:00"/>
        <d v="2023-09-27T00:00:00"/>
        <d v="2023-02-28T00:00:00"/>
        <d v="2023-04-17T00:00:00"/>
        <d v="2023-08-29T00:00:00"/>
        <d v="2019-02-25T00:00:00" u="1"/>
      </sharedItems>
    </cacheField>
    <cacheField name="Data Final de Vigência (Ordem de Execução)" numFmtId="0">
      <sharedItems containsNonDate="0" containsDate="1" containsString="0" containsBlank="1" minDate="2021-01-21T00:00:00" maxDate="2024-06-22T00:00:00"/>
    </cacheField>
    <cacheField name="Prazo para Conclusão (Em dias)" numFmtId="0">
      <sharedItems containsString="0" containsBlank="1" containsNumber="1" containsInteger="1" minValue="-45196" maxValue="548"/>
    </cacheField>
    <cacheField name="Data Conclusão (Efetiva)" numFmtId="0">
      <sharedItems containsDate="1" containsBlank="1" containsMixedTypes="1" minDate="2020-12-20T00:00:00" maxDate="4360-08-16T18:14:24"/>
    </cacheField>
    <cacheField name="Data Paralização" numFmtId="0">
      <sharedItems containsNonDate="0" containsDate="1" containsString="0" containsBlank="1" minDate="2020-03-17T00:00:00" maxDate="2022-02-22T00:00:00" count="5">
        <m/>
        <d v="2020-03-17T00:00:00"/>
        <d v="2022-02-21T00:00:00"/>
        <d v="2022-01-26T00:00:00" u="1"/>
        <d v="2020-03-23T00:00:00" u="1"/>
      </sharedItems>
    </cacheField>
    <cacheField name="Status Cumprimento Prazo" numFmtId="0">
      <sharedItems containsBlank="1"/>
    </cacheField>
    <cacheField name="N° Contrato" numFmtId="0">
      <sharedItems containsDate="1" containsBlank="1" containsMixedTypes="1" minDate="2023-06-22T00:00:00" maxDate="2023-06-23T00:00:00" count="103">
        <s v="56/2021"/>
        <s v="261/2018"/>
        <s v="278/2021"/>
        <s v="201/2021"/>
        <s v="223/2021"/>
        <s v="180/2021"/>
        <s v="195/2021"/>
        <s v="242/2021"/>
        <s v="155/2021"/>
        <s v="220/2021"/>
        <s v="165/2021"/>
        <s v="69/2015"/>
        <s v="235/2021"/>
        <s v="225/2021"/>
        <s v="205/2021"/>
        <s v="243/2021"/>
        <s v="159/2021"/>
        <s v="73/2021"/>
        <s v="237/2021"/>
        <s v="195/2020"/>
        <s v="171/2020"/>
        <s v="230/2020"/>
        <s v="233/2020"/>
        <s v="201/2020"/>
        <s v="193/2020"/>
        <s v="93/2020"/>
        <s v="102/2020"/>
        <s v="228/2020"/>
        <s v="84/2022"/>
        <s v="97/2022"/>
        <s v="77/2022"/>
        <s v="69/2022"/>
        <s v="39/2022"/>
        <s v="21/2022"/>
        <s v="294/2021"/>
        <s v="094/2022"/>
        <s v="124/2022"/>
        <s v="123/2022"/>
        <s v="100/2022"/>
        <s v="099/2022"/>
        <s v="108/2022"/>
        <s v="129/2022"/>
        <s v="096/2022"/>
        <s v="227/2021"/>
        <s v="140/2022"/>
        <s v="139/2022"/>
        <s v="126/2022"/>
        <s v="138/2022"/>
        <s v="133/2022"/>
        <s v="157/2022"/>
        <s v="176/2022"/>
        <s v="209/2022"/>
        <s v="196/2022"/>
        <s v="144/2022"/>
        <s v="207/2022"/>
        <s v="154/2022"/>
        <s v="180/2022"/>
        <s v="219/2022"/>
        <s v="200/2022"/>
        <s v="233/2022"/>
        <s v="250/2022"/>
        <s v="205/2022"/>
        <s v="251/2022"/>
        <s v="252/2022"/>
        <s v="164/2022"/>
        <s v="206/2023"/>
        <s v="189/2022"/>
        <s v="187/2022"/>
        <s v="175/2023"/>
        <s v="122/2022"/>
        <s v="105/2022"/>
        <s v="097/2022"/>
        <s v="136/2022"/>
        <s v="268/2022"/>
        <s v="006/2023"/>
        <s v="045/2023"/>
        <s v="065/2023"/>
        <s v="28/2023"/>
        <d v="2023-06-22T00:00:00"/>
        <s v="037/2023"/>
        <s v="087/2023"/>
        <s v="127/2023"/>
        <s v="101/2023"/>
        <s v="128/2023"/>
        <s v="086/2023"/>
        <s v="121/2023"/>
        <m/>
        <s v="161/2022"/>
        <s v="186/2022"/>
        <s v="135/2023"/>
        <s v="32/2023"/>
        <s v="138/2023"/>
        <s v="182/2023"/>
        <s v="185/2023"/>
        <s v="178/2023"/>
        <s v="155/2023"/>
        <s v="148/2022"/>
        <s v="173/2023"/>
        <s v="019/2023"/>
        <s v="116/2023"/>
        <s v="141/2023"/>
        <s v="071/2023"/>
        <s v="158/2018" u="1"/>
      </sharedItems>
    </cacheField>
    <cacheField name="Fonte do Recurso" numFmtId="0">
      <sharedItems containsBlank="1" containsMixedTypes="1" containsNumber="1" containsInteger="1" minValue="601" maxValue="15001002"/>
    </cacheField>
    <cacheField name="Contratada" numFmtId="0">
      <sharedItems containsBlank="1" containsMixedTypes="1" containsNumber="1" containsInteger="1" minValue="1818" maxValue="1818" count="37">
        <s v="Conttato Engenharia"/>
        <s v="GHN Construtora"/>
        <s v="Correa Junior"/>
        <s v="JCR"/>
        <s v="Comal"/>
        <s v="Nascimento Faria Engenharia"/>
        <s v="Asus"/>
        <s v="Valle Sul Construtora"/>
        <s v="Construtex"/>
        <s v="Premag"/>
        <n v="1818"/>
        <s v="CGCOM Engenharia"/>
        <s v="GDM"/>
        <s v="ENGECAM"/>
        <s v="LDN Empreendimentos e construções eireli"/>
        <s v="GUSSEN RIBEIRO CONSTRUTORA LTDA"/>
        <s v="s4 construtora ltda"/>
        <s v="SELLES"/>
        <s v="ADDTIVE"/>
        <s v="M.A NOBREGA DE MANTENCAO INDUSTRIAL LTDA"/>
        <s v="CENTERNOX SERVIÇOS PROFISSIONAIS LTDA"/>
        <s v="ADDITIVE ENGENHARIA LTDA"/>
        <s v="APS SERVIÇOS DE ELETRICIDADE LTDA ME"/>
        <s v="FIRE WORS ENHRNHARIA LTDA"/>
        <s v="PROTECHINO ENGENHARIA EIRELI"/>
        <s v="FRAL CONSULTORIA LTDA"/>
        <s v="RGC"/>
        <s v="MULTILIMP"/>
        <s v="NORTON CUNHA CONSTRUÇÕES EIRELI"/>
        <s v="ASUSMPREENDIMENTOS"/>
        <s v="CLRX RMPREENDIMENTOS LTDA"/>
        <s v="CONSTRUCEG"/>
        <s v="FRANCISCA IRIS CRUZ LTDA"/>
        <s v="ENEL"/>
        <s v="LJG CONSTRUÇOES"/>
        <m/>
        <s v="FB SERVIÇOS E COMERCIOS LTDA"/>
      </sharedItems>
    </cacheField>
    <cacheField name="CNPJ Contratada" numFmtId="0">
      <sharedItems containsBlank="1"/>
    </cacheField>
    <cacheField name="Valor Total Contrato (sem aditivo)" numFmtId="0">
      <sharedItems containsString="0" containsBlank="1" containsNumber="1" minValue="15041.85" maxValue="23771166.199999999" count="105">
        <n v="169671.37"/>
        <n v="1026799.06"/>
        <n v="442829.63"/>
        <n v="168871.89"/>
        <n v="125740.96"/>
        <n v="879742.69"/>
        <n v="1169873.1299999999"/>
        <n v="107227.3"/>
        <n v="238782.98"/>
        <n v="560859.06999999995"/>
        <n v="475010.25"/>
        <m/>
        <n v="38342.31"/>
        <n v="86399.42"/>
        <n v="477190.06"/>
        <n v="649142.49"/>
        <n v="8152000"/>
        <n v="14929273.960000001"/>
        <n v="418175.82"/>
        <n v="148936.85"/>
        <n v="109963.64"/>
        <n v="46060.78"/>
        <n v="37558.300000000003"/>
        <n v="108435.33"/>
        <n v="537197.37"/>
        <n v="1721679.76"/>
        <n v="83900"/>
        <n v="1132870.6299999999"/>
        <n v="1067192.21"/>
        <n v="866946.28"/>
        <n v="47356.27"/>
        <n v="142657.49"/>
        <n v="1971388.8"/>
        <n v="620206.11"/>
        <n v="1574848.95"/>
        <n v="42006.5"/>
        <n v="1269852.74"/>
        <n v="473306.33"/>
        <n v="31311.33"/>
        <n v="161177.64000000001"/>
        <n v="99368.11"/>
        <n v="775055.41"/>
        <n v="2822654.22"/>
        <n v="28110.75"/>
        <n v="472295.04"/>
        <n v="15041.85"/>
        <n v="195894.77"/>
        <n v="22750.61"/>
        <n v="341379.26"/>
        <n v="263294.40999999997"/>
        <n v="78001.72"/>
        <n v="73422.039999999994"/>
        <n v="560983"/>
        <n v="120000"/>
        <n v="278900"/>
        <n v="539565.75"/>
        <n v="221231.35999999999"/>
        <n v="62859.4"/>
        <n v="172002.87"/>
        <n v="523182.09"/>
        <n v="673906.55"/>
        <n v="31164.07"/>
        <n v="719982"/>
        <n v="788412.36"/>
        <n v="303000.46000000002"/>
        <n v="149200.66"/>
        <n v="247646.2"/>
        <n v="815860.55"/>
        <n v="515085.71"/>
        <n v="196663.85"/>
        <n v="1280612.29"/>
        <n v="91904"/>
        <n v="7092616.9100000001"/>
        <n v="1118744.0900000001"/>
        <n v="277459.34999999998"/>
        <n v="109999.57"/>
        <n v="72496.17"/>
        <n v="308100"/>
        <n v="175941.13"/>
        <n v="103393.57"/>
        <n v="33353.629999999997"/>
        <n v="37181.410000000003"/>
        <n v="50901.47"/>
        <n v="206112.46"/>
        <n v="518178.71"/>
        <n v="3360736.75"/>
        <n v="286185.57"/>
        <n v="564655.56000000006"/>
        <n v="598215.56999999995"/>
        <n v="29186.3"/>
        <n v="95387.21"/>
        <n v="371112.05"/>
        <n v="51511.97"/>
        <n v="26858.35"/>
        <n v="4951831.92"/>
        <n v="567840.82999999996"/>
        <n v="609000"/>
        <n v="898726.76"/>
        <n v="633857.71"/>
        <n v="1005989.95"/>
        <n v="346425.91"/>
        <n v="148568.87"/>
        <n v="255828.88" u="1"/>
        <n v="23771166.199999999" u="1"/>
        <n v="110515.25" u="1"/>
      </sharedItems>
    </cacheField>
    <cacheField name="Valor Total do Aditivo (se houver)" numFmtId="0">
      <sharedItems containsBlank="1" containsMixedTypes="1" containsNumber="1" minValue="0" maxValue="326621.71999999997"/>
    </cacheField>
    <cacheField name="Valor Pago pela Obra" numFmtId="0">
      <sharedItems containsString="0" containsBlank="1" containsNumber="1" minValue="0" maxValue="25936302.530000001"/>
    </cacheField>
    <cacheField name="% de Execução Financeira" numFmtId="9">
      <sharedItems containsBlank="1" containsMixedTypes="1" containsNumber="1" minValue="0" maxValue="1.3538725111108931" count="120">
        <n v="1"/>
        <n v="0.89284023997504358"/>
        <n v="1.0884407932835549"/>
        <n v="0.99618686685455149"/>
        <n v="0.42985737113655359"/>
        <n v="0.33916542728013599"/>
        <n v="0.98649505923747161"/>
        <n v="0.50274711865699862"/>
        <n v="0.98387035741915629"/>
        <e v="#DIV/0!"/>
        <n v="0.11691157887983275"/>
        <n v="0.89440655993546891"/>
        <n v="0.7834636592454759"/>
        <n v="0.5914078017664377"/>
        <n v="0.66472918084222765"/>
        <n v="0.55550435699510314"/>
        <n v="0.99300730477380172"/>
        <n v="0"/>
        <n v="0.73912646537873006"/>
        <n v="0.49798852142543409"/>
        <n v="0.44975846478489567"/>
        <n v="0.88845353832073648"/>
        <n v="0.53100930457571938"/>
        <n v="0.79426905660544012"/>
        <n v="0.95523416791248883"/>
        <n v="0.66516136063219378"/>
        <n v="1.0109635911431378"/>
        <n v="0.88308816031167658"/>
        <n v="0.8416369044738462"/>
        <n v="0.47617651176016129"/>
        <n v="0.99853119813222768"/>
        <n v="0.1076936232026323"/>
        <n v="0.98958293104242634"/>
        <n v="0.60643492421977374"/>
        <n v="1.199926703221514"/>
        <n v="0.52344390040665623"/>
        <n v="0.50938343942686326"/>
        <n v="0.97828666188598068"/>
        <n v="0.35017900328347012"/>
        <n v="0.41978164221981668"/>
        <n v="0.80364030507887263"/>
        <n v="0.83179878108063821"/>
        <n v="0.84105774151035351"/>
        <n v="0.79986475928122347"/>
        <n v="0.99424440661747349"/>
        <n v="0.40025722179464085"/>
        <n v="0.89526107127008392"/>
        <n v="0.35857498356923939"/>
        <n v="0.9998474554423703"/>
        <n v="0.62106198977935767"/>
        <n v="0.8599922595012196"/>
        <n v="9.4589156667634317E-2"/>
        <n v="1.0300021110886479"/>
        <n v="0.24177155165480632"/>
        <n v="0.64363934817223156"/>
        <e v="#VALUE!"/>
        <n v="0.99999996795884272"/>
        <n v="0.32029449953525646"/>
        <n v="1.0134852892578508"/>
        <n v="7.7108245280636131E-2"/>
        <n v="1.7612460988699168E-2"/>
        <n v="0.88903971839358098"/>
        <n v="0.14903167770214801"/>
        <n v="0.14488656463369037"/>
        <n v="0.33541326658808135"/>
        <m/>
        <n v="0.840302966209861" u="1"/>
        <n v="0.89279476179316053" u="1"/>
        <n v="9.4099653420054177E-2" u="1"/>
        <n v="0.23683585763494427" u="1"/>
        <n v="0.11689572400585524" u="1"/>
        <n v="0.80635661187075014" u="1"/>
        <n v="0.13417326404613841" u="1"/>
        <n v="0.28851481965650738" u="1"/>
        <n v="0.30233453058973225" u="1"/>
        <n v="0.85537018623999517" u="1"/>
        <n v="0.32289200351709529" u="1"/>
        <n v="0.12752975888480692" u="1"/>
        <n v="4.8976995722803764E-2" u="1"/>
        <n v="0.26387105491321383" u="1"/>
        <n v="0.1060473328110208" u="1"/>
        <n v="0.30557272088113457" u="1"/>
        <n v="0.4444956430048968" u="1"/>
        <n v="0.42879146781254185" u="1"/>
        <n v="0.34763609911678117" u="1"/>
        <n v="0.24250114066422573" u="1"/>
        <n v="0.66918441693533759" u="1"/>
        <n v="1.0724688230104198" u="1"/>
        <n v="0.27769512342102093" u="1"/>
        <n v="0.58068679821628011" u="1"/>
        <n v="0.31349987435606858" u="1"/>
        <n v="0.12286999619718274" u="1"/>
        <n v="0.4652318976274723" u="1"/>
        <n v="0.71222042559699716" u="1"/>
        <n v="0.61150364822802294" u="1"/>
        <n v="0.47305277507788035" u="1"/>
        <n v="5.3192760535861874E-2" u="1"/>
        <n v="0.38414708681519832" u="1"/>
        <n v="0.32695721829160529" u="1"/>
        <n v="0.44107892446940733" u="1"/>
        <n v="0.69796594544447299" u="1"/>
        <n v="0.45633076772744358" u="1"/>
        <n v="0.37793033028971612" u="1"/>
        <n v="0.67657926105054111" u="1"/>
        <n v="5.7947836781904551E-2" u="1"/>
        <n v="0.27316298233565339" u="1"/>
        <n v="0.34436406709865819" u="1"/>
        <n v="0.5960467986482042" u="1"/>
        <n v="0.21584171461654811" u="1"/>
        <n v="0.28831598044575557" u="1"/>
        <n v="0.46598695068501655" u="1"/>
        <n v="0.13926080183210976" u="1"/>
        <n v="0.27239853580315848" u="1"/>
        <n v="1.3538725111108931" u="1"/>
        <n v="0.41193922756845985" u="1"/>
        <n v="6.7025864485432463E-2" u="1"/>
        <n v="0.64188767832178995" u="1"/>
        <n v="0.52975243171929864" u="1"/>
        <n v="0.20540824300549038" u="1"/>
        <n v="0.36392562429939773" u="1"/>
      </sharedItems>
    </cacheField>
    <cacheField name="Tempo de Paralisação" numFmtId="1">
      <sharedItems containsBlank="1" containsMixedTypes="1" containsNumber="1" containsInteger="1" minValue="646" maxValue="1352"/>
    </cacheField>
    <cacheField name="Motivo da Paralisação - Justificativa Completa" numFmtId="0">
      <sharedItems containsBlank="1" count="8">
        <m/>
        <s v="Obra paralisada por conta da Covid-19, com consequente rescisão do contrato"/>
        <s v="Obra paralisada para liberação de frente de serviço"/>
        <s v="Obra paralisada por conta de impactos decorrentes de fortes chuvas recorrentes"/>
        <s v="Empresa contratada não cumpriu prazo previsto nem cronograma de obra, tendo como consequência a rescisão do contrato"/>
        <s v="                                       "/>
        <s v="Contrato rescindido por conta de falta de repasse federal" u="1"/>
        <s v="Obra paralisada por conta da Covid-1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ntroladoria" refreshedDate="45259.433821527775" createdVersion="3" refreshedVersion="3" minRefreshableVersion="3" recordCount="216">
  <cacheSource type="worksheet">
    <worksheetSource ref="A5:Z1048576" sheet="MAPA DE OBRAS SME"/>
  </cacheSource>
  <cacheFields count="26">
    <cacheField name="Item" numFmtId="0">
      <sharedItems containsString="0" containsBlank="1" containsNumber="1" containsInteger="1" minValue="1" maxValue="61"/>
    </cacheField>
    <cacheField name="N° Processo" numFmtId="0">
      <sharedItems containsBlank="1" count="66">
        <s v="4586/2022"/>
        <s v="6731/2020"/>
        <s v="2513/2020"/>
        <s v="12278/2017"/>
        <s v="11955/2021"/>
        <s v="5717/2021"/>
        <s v="9852/2019"/>
        <s v="18732/2020"/>
        <s v="19324/2021"/>
        <s v="19323/2021"/>
        <s v="24583/2017"/>
        <s v="5713/2021"/>
        <s v="22729/2021"/>
        <s v="18753/2021"/>
        <s v="30013/2020"/>
        <s v="5349/2020"/>
        <s v="18733/2020"/>
        <s v="26804/2021"/>
        <s v="26475/2021"/>
        <s v="5715/2021"/>
        <s v="24783/2021"/>
        <s v="26597/2021"/>
        <s v="26479/2021"/>
        <s v="26598/2021"/>
        <s v="30208/2021"/>
        <s v="25353/2021"/>
        <s v="2515/2020"/>
        <s v="6811/2018"/>
        <s v="16413/2020"/>
        <m/>
        <s v="36171/2019"/>
        <s v="30012/2020"/>
        <s v="27754/21"/>
        <s v="20995/21"/>
        <s v="3969/22"/>
        <s v="4582/22"/>
        <s v="5467/22"/>
        <s v="8916/2021"/>
        <s v="10493/2022"/>
        <s v="13751/2022"/>
        <s v="17797/2021"/>
        <s v="19193/2022"/>
        <s v="20027/2022"/>
        <s v="14964/2022"/>
        <s v="28124/2022"/>
        <s v="22425/2022"/>
        <s v="25132/2022"/>
        <s v="19789/2022"/>
        <s v="17600/2022"/>
        <s v="36740/2022"/>
        <s v="25707/22"/>
        <s v="6653/23"/>
        <s v="31564/22"/>
        <s v="5311/23"/>
        <s v="4702/2023"/>
        <s v="35480/2022"/>
        <s v="7291/2023"/>
        <s v="17796/2023"/>
        <s v="12717/2023"/>
        <s v="22644/2023"/>
        <s v="10150/2023"/>
        <s v="5346/2020" u="1"/>
        <s v="5345/2020" u="1"/>
        <s v="18392/2020" u="1"/>
        <s v="10916/2019" u="1"/>
        <s v="18639/2020" u="1"/>
      </sharedItems>
    </cacheField>
    <cacheField name="Unidade Solicitante" numFmtId="0">
      <sharedItems containsBlank="1"/>
    </cacheField>
    <cacheField name="Unidade Gestora" numFmtId="0">
      <sharedItems containsBlank="1" count="2">
        <s v="SME"/>
        <m/>
      </sharedItems>
    </cacheField>
    <cacheField name="Tipo de Obra" numFmtId="0">
      <sharedItems containsBlank="1" count="42">
        <s v="Revitalização"/>
        <s v="Reforma e ampliação"/>
        <s v="Reforma geral"/>
        <s v="Pintura e outros serviços"/>
        <s v="Reforma da parte elétrica"/>
        <s v="Conclusão da obra de reforma"/>
        <s v="Reforma geral fase 2"/>
        <s v="Construção"/>
        <s v="Fechamento do refeitório"/>
        <s v="Reforma e ampliação da quadra"/>
        <s v="Recuperação estrutural - fase 1"/>
        <s v="Reforma da quadra"/>
        <s v="Reforma e ampliação da pré escola"/>
        <s v="Construção da fase 2"/>
        <s v="Reforma geral e ampliação"/>
        <s v="Reposição elétrica e recuperação do muro"/>
        <m/>
        <s v="Construção e montagem de Quadra"/>
        <s v="Reforma da quadra e escola"/>
        <s v="Ampliação da secretaria e recapeamento dos pátios"/>
        <s v="Reforma do muro"/>
        <s v="Construção de area de convivencia e reforma da Quadra"/>
        <s v="Reforma do Campo"/>
        <s v="Reforma e ampliação elétrica"/>
        <s v="Reforma das instalações Elétricas"/>
        <s v="Construção cobertura para quadra"/>
        <s v="Revitalização da Cozinha e Refeitório "/>
        <s v="Fase 3 - Reforma Geral"/>
        <s v="Fase 2 - Reforma elétrica"/>
        <s v="Reforma Geral da Escola Municipal Francisco Tavares Rezende"/>
        <s v="Fase02"/>
        <s v="Reforma Geral e Ampliação "/>
        <s v="REFORMA E AMPLIAÇÃO "/>
        <s v="Reforma"/>
        <s v="REFORMA DAS INSTALAÇÕES ELETRICAS DA E.M. MARIA DE ASSIS BARBOZA"/>
        <s v="Reforma Quadra + Salas Multidisciplinares CIEP 342"/>
        <s v="CONSTRUÇÃO DA CRECHE MUNICIPAL BAIXADA DA OLARIA"/>
        <s v="Reforma Geral + Ampliação "/>
        <s v="Construção da fase 3"/>
        <s v="Revitalização "/>
        <s v="Construção de area de convivencia" u="1"/>
        <s v="Construção de cobertura e piso" u="1"/>
      </sharedItems>
    </cacheField>
    <cacheField name="Local" numFmtId="0">
      <sharedItems containsBlank="1" count="54">
        <s v="Centro Municipal de Educação Infantil Maria Francisca Diniz Frech"/>
        <s v="Escola Municipal São Vicente Ferrer"/>
        <s v="CIEP 489"/>
        <s v="Escola Municipal Clotilde de Souza Ferreira"/>
        <s v="CIEP Maria Dulce"/>
        <s v="Escola Municipal Sagrado Coração"/>
        <s v="Escola Municipal Abrahão Ribenboin"/>
        <s v="Creche Morro do Cruzeiro"/>
        <s v="Creche Parque Embaixador"/>
        <s v="Escola Municipal Dona Mariúcha"/>
        <s v="Creche Jardim Primavera"/>
        <s v="CEMEI Julieta Botelho"/>
        <s v="Maria Dulce - fase 2"/>
        <s v="Creche do Bairro Liberdade"/>
        <s v="Creche do Parque Minas Gerais"/>
        <s v="Creche Lavapés"/>
        <s v="Creche Pedacinho do Céu"/>
        <s v="Creche Angela Maria"/>
        <s v="Escola Municipal Jardim das Acácias"/>
        <s v="Escola Municipal Marieta Salles Cunha"/>
        <s v="CEMEI Dona Lili"/>
        <s v="Quadra Escola Municipal Marieta Salles Cunha"/>
        <s v="CIEP 342"/>
        <s v="Escola no bairro Solar da Barra"/>
        <s v="Escola Municipal Noel de Carvalho"/>
        <s v="Creche Municipal Luz do Sol"/>
        <s v="Escola Julio Verne "/>
        <s v="Escola Municipal Professor Carlinhos"/>
        <s v="Escola Municipal Esther Politi"/>
        <s v="Escola Municipal Augusto de Carvalho"/>
        <s v="Escola Municipal Adelaide Lopes Salgado"/>
        <s v="Escola Municipal Moacir Coelho da Silveira"/>
        <s v="Creche do Bairro Jardim Aliança II"/>
        <s v="Escola Municipal Hetelvina Carneiro "/>
        <s v="Escola Municipal Rio Preto"/>
        <s v="Escola Municipal Francisco Quirino "/>
        <s v="CENTRO MUNICIPAL MULTIDISCIPLINAR DE REFERÊNCIA"/>
        <s v="Escola Municipal Maria de Assis Barboza"/>
        <s v="Creche Rubens da Silva Lamin"/>
        <s v="Creche Municipal Maria das Dores de Almeida Duarte (Dona Lili)"/>
        <s v="Escola Municipal Francisco Tavares Rezende "/>
        <s v="Escola Municipal Abrahão Hermano Ribenboin"/>
        <s v="Escola Municipal Oswaldo da Rocha Camões"/>
        <s v="PRE ESCOLA JARDIM DAS ACACIAS"/>
        <s v="E.M. JARDIM DAS ACACIAS"/>
        <s v="ciep 4342"/>
        <s v="BAIXADA DA OLARIA"/>
        <s v="Creche Maria Bernadete"/>
        <s v="Escola Municipal Julio Verne "/>
        <m/>
        <s v="Escola Municipal Moacir Coelho" u="1"/>
        <s v="Creche Municipal Angela Maria" u="1"/>
        <s v="Creche Municipal Parque Embaixador" u="1"/>
        <s v="Escola Municipal Adelaide Lopes" u="1"/>
      </sharedItems>
    </cacheField>
    <cacheField name="Endereço" numFmtId="0">
      <sharedItems containsBlank="1" count="50">
        <s v="Av. Presidente Wenceslau Braz, s/n° - Visconde de Mauá"/>
        <s v="Estrada Cachoeira da Fumaça, Bairro Fumaça, 6º Distrito, Resende-RJ"/>
        <s v="Rua dos Tupis com Carajás, s/nº, Bairro Cidade Alegria  Resende  RJ"/>
        <s v="Rua Orga de São José de Paula, nº 157  Bairro Fazenda da Barra III,Resende-RJ"/>
        <s v="Praca Manoel Luiz de Carvalho, 65 Novo Surubi Resende - RJ"/>
        <s v="Rua Eduardo Cotrin,nº 391,bairro Lavapés, Resende  RJ"/>
        <s v="Av. do Canal Norte, nº600  Bairro Cidade Alegria, Resende-RJ"/>
        <s v="Rua Santa Terezinha, SNº- Morro Do Cruzeiro, Resende - RJ"/>
        <s v="Rua Projetada, S/Nº - bairro Parque Embaixador - Resende-RJ"/>
        <s v="Rua Claudino José de Paula, 250, Bairro Eucaliptal  Resende  RJ"/>
        <s v="Rua Pintassilgos, s/nº  Bairro Jardim Primavera, Resende-RJ"/>
        <s v="Av. Governador Portela, s/nº  Bairro Vila Julieta, Resende-RJ"/>
        <s v="Rua Gonçalves Ledo, nº109- quadra D-03 Lote 18- bairro Liberdade, Resende-RJ"/>
        <s v="Rua São João Del Rey, Parque Minas Gerais, Resende- RJ"/>
        <s v="Rua do Rosário, nº 101, Lavapés, Resende-RJ"/>
        <s v="Rua Abílio Godoy, S/Nº- bairro Paraíso- Resende-RJ"/>
        <s v="Rua Elias Polleti, S/Nº- bairro Fazenda da Barra I, Resende-RJ"/>
        <s v="Rua Dona Filó, Nº40, Fazenda da Barra 2, Resende-RJ"/>
        <s v="Rua Inácio Lopes Siqueira, Nº1270- Baixada da Olaria, Resende-RJ"/>
        <s v="Av. Tocatins, 01, Morada do Contorno, Resende-RJ"/>
        <s v="Rua A, S/Nº, bairro São Caetano, Resende-RJ"/>
        <s v="Loteamento Solar da Barra - Resende  RJ"/>
        <s v="Rua Almirante Barroso, nº 413, Bairro Nova Liberdade, Resende RJ"/>
        <s v="Rua Alvarenga Peixoto, nº 125, Liberdade, Resende-RJ"/>
        <s v="Rua Euridices Paulina de Almeida, 150, Vicentina II, Resende-RJ"/>
        <s v="Rua Claudino José de Paula, nº 250, Bairro Eucaliptal, Resende/RJ"/>
        <s v="R. Sete, 197 - Fazenda da Barra 3, Resende - RJ"/>
        <s v="R. C, 105 - Fazenda da Barra 1, Resende - RJ"/>
        <s v="R. Alm. Barroso, 413 - Nova Liberdade, Resende - RJ, 27510-180"/>
        <s v="Av. das Camélias, 424 - Eng. Passos, Resende - RJ"/>
        <s v="Rua Manoel Menandro da Silva, 200 – Capelinha – Resende/RJ"/>
        <s v="Praça Francisco Lima, s/nº, Serrinha, Resende-RJ"/>
        <s v="Rua Jorge Antônio da Costa, s/nº Bairro Jardim Aliança II, Resende-RJ"/>
        <s v="Rua Clara Maria da Costa, s/nº Bairro Vargem Grande, Resende-RJ"/>
        <s v="Fazenda Rio Preto, Estrada Mauá/Rio Preto, distrito de Pedra Selada, Resende-RJ"/>
        <s v="Av. Presidente Wenceslau Braz, S/Nº- Visconde de Mauá, Resende-RJ,"/>
        <s v="Estrada da Vargem Grande, S/N, Cabral-Resende / RJ"/>
        <s v="Rua das Pitangas, nº 45, Engenheiro Passos, Resende-RJ"/>
        <s v="Avenida Tocantis, nº 1, bairro Morada do Contorno"/>
        <s v="Av. Antonio Carlos Esteves, km 20 - Estrada Resende/Riachuelo - Fazenda Sertãozinho - 1º Distrito"/>
        <s v=" Dona Filó, 40 - Fazenda da Barra 2"/>
        <s v=" Dona Filó, 40 - Fazenda da Barra 3"/>
        <s v="Rua Existente 3, Baixada da Olaria, Resende - RJ"/>
        <s v="Rua São José, s/nº - Vicentina - Resende / RJ"/>
        <s v="Rua Euridice Paulina de Almeida, n°150 - Conj. Habitacional Vicentino"/>
        <m/>
        <s v="Rua Manoel Menandro Silva, nº 200, Capelinha, Resende-RJ" u="1"/>
        <s v="Rua Projetada, s/nº, Parque Embaixador, Resende-RJ" u="1"/>
        <s v="Rua Elias Politi, s/nº, Fazenda da Barra I, Resende-RJ" u="1"/>
        <s v="Rua Cel. Prof. Joffre Coelho Chagas, 79 - Campo de Aviação" u="1"/>
      </sharedItems>
    </cacheField>
    <cacheField name="Geolocalização / Coordenadas UTM" numFmtId="0">
      <sharedItems containsBlank="1"/>
    </cacheField>
    <cacheField name="Responsável(is) Técnico(s) da Obra" numFmtId="0">
      <sharedItems containsBlank="1"/>
    </cacheField>
    <cacheField name="Status da Obra     (Homologada, Em Andamento; Concluída; Paralisada e Não Concluída)" numFmtId="0">
      <sharedItems containsBlank="1" count="6">
        <s v="Concluída"/>
        <s v="Não concluida"/>
        <s v="Em andamento"/>
        <s v="Homologada"/>
        <m/>
        <s v="Paralisada"/>
      </sharedItems>
    </cacheField>
    <cacheField name="Data Inicial de Vigência (Ordem de Execução)" numFmtId="14">
      <sharedItems containsNonDate="0" containsDate="1" containsString="0" containsBlank="1" minDate="2020-01-04T00:00:00" maxDate="2023-11-07T00:00:00" count="55">
        <d v="2022-07-18T00:00:00"/>
        <d v="2021-06-28T00:00:00"/>
        <d v="2021-07-19T00:00:00"/>
        <d v="2021-08-03T00:00:00"/>
        <d v="2021-09-14T00:00:00"/>
        <d v="2021-09-30T00:00:00"/>
        <d v="2021-11-16T00:00:00"/>
        <d v="2021-11-03T00:00:00"/>
        <d v="2021-10-04T00:00:00"/>
        <d v="2021-11-29T00:00:00"/>
        <d v="2021-11-22T00:00:00"/>
        <d v="2021-11-12T00:00:00"/>
        <d v="2021-12-22T00:00:00"/>
        <d v="2021-12-15T00:00:00"/>
        <d v="2022-01-24T00:00:00"/>
        <d v="2022-01-19T00:00:00"/>
        <d v="2022-02-14T00:00:00"/>
        <d v="2022-01-31T00:00:00"/>
        <d v="2022-03-14T00:00:00"/>
        <d v="2022-03-22T00:00:00"/>
        <m/>
        <d v="2020-09-14T00:00:00"/>
        <d v="2020-10-13T00:00:00"/>
        <d v="2021-05-25T00:00:00"/>
        <d v="2020-03-24T00:00:00"/>
        <d v="2022-06-06T00:00:00"/>
        <d v="2022-05-02T00:00:00"/>
        <d v="2022-05-30T00:00:00"/>
        <d v="2022-05-16T00:00:00"/>
        <d v="2022-07-11T00:00:00"/>
        <d v="2022-08-15T00:00:00"/>
        <d v="2022-08-29T00:00:00"/>
        <d v="2021-09-22T00:00:00"/>
        <d v="2022-11-23T00:00:00"/>
        <d v="2022-12-05T00:00:00"/>
        <d v="2022-12-19T00:00:00"/>
        <d v="2022-12-26T00:00:00"/>
        <d v="2023-02-27T00:00:00"/>
        <d v="2023-01-10T00:00:00"/>
        <d v="2023-03-13T00:00:00"/>
        <d v="2023-05-15T00:00:00"/>
        <d v="2023-05-19T00:00:00"/>
        <d v="2023-06-12T00:00:00"/>
        <d v="2023-06-28T00:00:00"/>
        <d v="2023-08-14T00:00:00"/>
        <d v="2023-10-10T00:00:00"/>
        <d v="2023-07-10T00:00:00"/>
        <d v="2023-08-29T00:00:00"/>
        <d v="2023-09-20T00:00:00"/>
        <d v="2023-11-06T00:00:00"/>
        <d v="2023-10-02T00:00:00"/>
        <d v="2020-01-04T00:00:00" u="1"/>
        <d v="2020-09-25T00:00:00" u="1"/>
        <d v="2020-11-16T00:00:00" u="1"/>
        <d v="2020-05-29T00:00:00" u="1"/>
      </sharedItems>
    </cacheField>
    <cacheField name="Data Final de Vigência (Ordem de Execução)" numFmtId="14">
      <sharedItems containsNonDate="0" containsDate="1" containsString="0" containsBlank="1" minDate="2021-08-08T00:00:00" maxDate="2024-10-21T00:00:00"/>
    </cacheField>
    <cacheField name="Prazo para Conclusão (Em dias)" numFmtId="0">
      <sharedItems containsString="0" containsBlank="1" containsNumber="1" containsInteger="1" minValue="0" maxValue="653"/>
    </cacheField>
    <cacheField name="Data Conclusão (Efetiva)" numFmtId="0">
      <sharedItems containsNonDate="0" containsDate="1" containsString="0" containsBlank="1" minDate="2021-08-16T00:00:00" maxDate="2023-10-06T00:00:00"/>
    </cacheField>
    <cacheField name="Data Paralização" numFmtId="0">
      <sharedItems containsDate="1" containsBlank="1" containsMixedTypes="1" minDate="2020-08-17T00:00:00" maxDate="2023-07-02T00:00:00" count="9">
        <m/>
        <s v="31/08/2022 - 19/01/2023"/>
        <s v="08/09/2022 - 19/01/2023"/>
        <d v="2023-05-12T00:00:00"/>
        <d v="2023-07-01T00:00:00"/>
        <d v="2020-12-16T00:00:00" u="1"/>
        <d v="2021-03-26T00:00:00" u="1"/>
        <d v="2021-03-22T00:00:00" u="1"/>
        <d v="2020-08-17T00:00:00" u="1"/>
      </sharedItems>
    </cacheField>
    <cacheField name="Status Cumprimento Prazo" numFmtId="0">
      <sharedItems containsBlank="1"/>
    </cacheField>
    <cacheField name="N° Contrato" numFmtId="0">
      <sharedItems containsBlank="1" count="67">
        <s v="55/2022"/>
        <s v="81/2021"/>
        <s v="105/2021"/>
        <s v="124/2021"/>
        <s v="131/2021"/>
        <s v="199/2021"/>
        <s v="206/2021"/>
        <s v="164/2021"/>
        <s v="204/2021"/>
        <s v="234/2021"/>
        <s v="224/2021"/>
        <s v="232/2021"/>
        <s v="233/2021"/>
        <s v="222/2021"/>
        <s v="249/2021"/>
        <s v="270/2021"/>
        <s v="284/2021"/>
        <s v="285/2021"/>
        <s v="274/2021"/>
        <s v="575/2021"/>
        <s v="007/22"/>
        <s v="13/22"/>
        <s v="22/22"/>
        <s v="14/22"/>
        <s v="25/22"/>
        <s v="26/22"/>
        <s v="165/20"/>
        <s v="192/20"/>
        <s v="82/21"/>
        <m/>
        <s v="39/20"/>
        <s v="35/22"/>
        <s v="34/22"/>
        <s v="44/22"/>
        <s v="49/22"/>
        <s v="43/22"/>
        <s v="87/22"/>
        <s v="82/22"/>
        <s v="114/22"/>
        <s v="137/22"/>
        <s v="190/21"/>
        <s v="223/22"/>
        <s v="229/22"/>
        <s v="217/22"/>
        <s v="238/22"/>
        <s v="241/2022"/>
        <s v="227/2022"/>
        <s v="267/2022"/>
        <s v="272/2022"/>
        <s v="14/2023"/>
        <s v="54/2023"/>
        <s v="77/23"/>
        <s v="79/24"/>
        <s v="105/2023"/>
        <s v="112/2023"/>
        <s v="156/2023"/>
        <s v="82/2023"/>
        <s v="154/2023"/>
        <s v="174/2023"/>
        <s v="159/2023"/>
        <s v="171/2023"/>
        <s v="106/2023"/>
        <s v="175/2020" u="1"/>
        <s v="183/2020" u="1"/>
        <s v="80/20" u="1"/>
        <s v="220/20" u="1"/>
        <s v="202/20" u="1"/>
      </sharedItems>
    </cacheField>
    <cacheField name="Fonte do Recurso" numFmtId="0">
      <sharedItems containsBlank="1"/>
    </cacheField>
    <cacheField name="Contratada" numFmtId="0">
      <sharedItems containsBlank="1" count="33">
        <s v="Caio Eduardo Gomes Ltda."/>
        <s v="Construceg"/>
        <s v="Correa Junior"/>
        <s v="Norton Cunha"/>
        <s v="Asus Empreendimentos e Construções Eireli"/>
        <s v="Construtex"/>
        <s v="S4"/>
        <s v="ENGECAM"/>
        <s v="JCR Construções"/>
        <s v="Nascimento Faria"/>
        <s v="NK Engenharia e Gestão de Negócios Ltda"/>
        <s v="LeJ Negócios"/>
        <s v="Construtex Prestadora de Serviço EIRELI"/>
        <s v="Nascimento Faria Engenharia e Construção Civil Ltda"/>
        <m/>
        <s v="Construtex "/>
        <s v="LDN EMPREENDIMENTOS"/>
        <s v="APS - Serviços de Eletricidade LTDA"/>
        <s v="Fire Works Engenharia LTDA"/>
        <s v="Francisca Iris da Cruz -  LTDA"/>
        <s v="MA Nobrega de Andrade Manutenção Industria LTDA"/>
        <s v="FIRE WORS ENGENHARIA LTDA"/>
        <s v="S4 Construtora LTDA"/>
        <s v="RGC Solutions Eireli"/>
        <s v="GHN"/>
        <s v="kairos"/>
        <s v="Protechno"/>
        <s v="FAGAV SERVIÇOS EIRELI "/>
        <s v="FB SERVIÇOS "/>
        <s v="Poiema construtora LTDA-ME" u="1"/>
        <s v="Dezoito Dezoito Serviços e Locações LTDA" u="1"/>
        <s v="GDM ENGENHARIA" u="1"/>
        <s v="CGCON ENGENHARIA LTDA – ME" u="1"/>
      </sharedItems>
    </cacheField>
    <cacheField name="CNPJ Contratada" numFmtId="0">
      <sharedItems containsBlank="1"/>
    </cacheField>
    <cacheField name="Valor Total Contrato (sem aditivo)" numFmtId="0">
      <sharedItems containsString="0" containsBlank="1" containsNumber="1" minValue="15042.81" maxValue="4398864.9400000004" count="68">
        <n v="321878.65000000002"/>
        <n v="228941.67"/>
        <n v="899718.61"/>
        <n v="289583.19"/>
        <n v="558646.53"/>
        <n v="212573.21"/>
        <n v="573022.77"/>
        <n v="570040.4"/>
        <n v="247932.12"/>
        <n v="587316.21"/>
        <n v="542609.18999999994"/>
        <n v="261014.21"/>
        <n v="647120.71"/>
        <n v="1302313.6499999999"/>
        <n v="1212251.3600000001"/>
        <n v="44553.02"/>
        <n v="568669.15"/>
        <n v="67466.13"/>
        <n v="533392.93999999994"/>
        <n v="1564158.58"/>
        <n v="1153597.32"/>
        <n v="585201.36"/>
        <n v="684345.69"/>
        <n v="1687368.33"/>
        <n v="4291000"/>
        <n v="1157567.31"/>
        <n v="635228.4"/>
        <n v="182372.94"/>
        <n v="385658.04"/>
        <m/>
        <n v="314570.33"/>
        <n v="2144498.7599999998"/>
        <n v="2242451.39"/>
        <n v="448006.33"/>
        <n v="342136.29"/>
        <n v="468457.84"/>
        <n v="461750.11"/>
        <n v="1027985.59"/>
        <n v="1231691.6399999999"/>
        <n v="254965.98"/>
        <n v="248867.88"/>
        <n v="2207267.7599999998"/>
        <n v="988611.23"/>
        <n v="657761.56000000006"/>
        <n v="994941.17"/>
        <n v="2980674.76"/>
        <n v="2037714.47"/>
        <n v="129785.47"/>
        <n v="1780006.69"/>
        <n v="482540.32"/>
        <n v="1060826.94"/>
        <n v="431671.78"/>
        <n v="1211654.3799999999"/>
        <n v="1970563.15"/>
        <n v="739174.87"/>
        <n v="808657.2"/>
        <n v="617977.53"/>
        <n v="1477010.47"/>
        <n v="2005658.85"/>
        <n v="840192.28"/>
        <n v="4398864.9400000004"/>
        <n v="938025.19"/>
        <n v="15042.81" u="1"/>
        <n v="328886.14" u="1"/>
        <n v="491370.88" u="1"/>
        <n v="587297.43000000005" u="1"/>
        <n v="78239.97" u="1"/>
        <n v="236242.39" u="1"/>
      </sharedItems>
    </cacheField>
    <cacheField name="Valor Total do Aditivo (se houver)" numFmtId="44">
      <sharedItems containsString="0" containsBlank="1" containsNumber="1" minValue="18211.73" maxValue="1235779.97"/>
    </cacheField>
    <cacheField name="Valor Pago pela Obra" numFmtId="44">
      <sharedItems containsString="0" containsBlank="1" containsNumber="1" minValue="0" maxValue="2302837.2200000002"/>
    </cacheField>
    <cacheField name="% de Execução Financeira" numFmtId="0">
      <sharedItems containsString="0" containsBlank="1" containsNumber="1" minValue="0" maxValue="1.4969600279848387" count="143">
        <n v="1"/>
        <n v="0.90475430845444416"/>
        <n v="0.99574438578756175"/>
        <n v="0.9999998864426819"/>
        <n v="0.97099832227525085"/>
        <n v="0.88442391767025008"/>
        <n v="0.67352077257136278"/>
        <n v="0.88424048410743628"/>
        <n v="0.99165696150534755"/>
        <n v="0.99960319641089013"/>
        <n v="0.31890138739677021"/>
        <n v="0"/>
        <n v="0.21856536217932407"/>
        <n v="1.000068809120455"/>
        <n v="1.000000421760044"/>
        <m/>
        <n v="0.99919418278362604"/>
        <n v="4.0524966309609813E-2"/>
        <n v="0.89800389882907183"/>
        <n v="1.0000000000000002"/>
        <n v="0.72111110361606923"/>
        <n v="0.89598302423793685"/>
        <n v="0.90846766730362705"/>
        <n v="0.73975795208561124"/>
        <n v="0.79504422511583706"/>
        <n v="0.30885976425442829"/>
        <n v="0.87739888905246144"/>
        <n v="0.35807193629334061"/>
        <n v="0.40342361942233518"/>
        <n v="0.34685242236121527"/>
        <n v="0.48702447199983168"/>
        <n v="0.59506158934717268"/>
        <n v="0.55136942753301932"/>
        <n v="0.14517273659165295"/>
        <n v="0.56246859593184428"/>
        <n v="0.39706885720992485"/>
        <n v="0.30002727392928258"/>
        <n v="0.19218850067237811"/>
        <n v="0.75094605786071211"/>
        <n v="0.22348161824472376"/>
        <n v="0.14840242104067541" u="1"/>
        <n v="1.1605196052770996" u="1"/>
        <n v="0.16046153847731789" u="1"/>
        <n v="0.53281027384419044" u="1"/>
        <n v="0.60347577584899548" u="1"/>
        <n v="0.21037279006813867" u="1"/>
        <n v="0.39036476683116794" u="1"/>
        <n v="0.20959061599793183" u="1"/>
        <n v="0.36919028376266044" u="1"/>
        <n v="0.4761910327754536" u="1"/>
        <n v="0.35606469944018865" u="1"/>
        <n v="0.97445947694886648" u="1"/>
        <n v="0.6042912703863621" u="1"/>
        <n v="0.99151816684178828" u="1"/>
        <n v="0.34730032654130349" u="1"/>
        <n v="0.71267376696155516" u="1"/>
        <n v="0.73708548797630957" u="1"/>
        <n v="0.3769669848009079" u="1"/>
        <n v="0.53656356250016535" u="1"/>
        <n v="1.309547764738181" u="1"/>
        <n v="0.18895125378699604" u="1"/>
        <n v="0.83636335225389058" u="1"/>
        <n v="0.59394205883234297" u="1"/>
        <n v="0.72999890425655367" u="1"/>
        <n v="0.98809943382267118" u="1"/>
        <n v="5.011568238553895E-2" u="1"/>
        <n v="0.40203676136954097" u="1"/>
        <n v="0.47473350815874432" u="1"/>
        <n v="0.76915891386244506" u="1"/>
        <n v="0.94247928610418819" u="1"/>
        <n v="0.39102753835367432" u="1"/>
        <n v="0.64261850943043586" u="1"/>
        <n v="0.6760838341595774" u="1"/>
        <n v="0.67827384441946315" u="1"/>
        <n v="0.90066787658946312" u="1"/>
        <n v="0.65647220562493436" u="1"/>
        <n v="0.83521363790622949" u="1"/>
        <n v="1.121765335378857" u="1"/>
        <n v="0.42487089476228757" u="1"/>
        <n v="1.0470338042745938E-2" u="1"/>
        <n v="5.2239764623630849E-2" u="1"/>
        <n v="0.40129106687195759" u="1"/>
        <n v="6.016220635893868E-2" u="1"/>
        <n v="0.7004427414198553" u="1"/>
        <n v="0.52270700565016737" u="1"/>
        <n v="2.9073457679914885E-2" u="1"/>
        <n v="0.27199569785471928" u="1"/>
        <n v="0.49752846126080402" u="1"/>
        <n v="0.61174748023311032" u="1"/>
        <n v="0.98468783478870126" u="1"/>
        <n v="4.3853523796197023E-2" u="1"/>
        <n v="0.42575062306022704" u="1"/>
        <n v="0.53896861063581891" u="1"/>
        <n v="8.9467133032899201E-2" u="1"/>
        <n v="9.8817077604288053E-2" u="1"/>
        <n v="0.73408001087953112" u="1"/>
        <n v="0.71147891625437998" u="1"/>
        <n v="0.25928722732101878" u="1"/>
        <n v="1.362249325930915" u="1"/>
        <n v="0.43194525315916549" u="1"/>
        <n v="3.9281768092680594E-2" u="1"/>
        <n v="0.13122067207187213" u="1"/>
        <n v="0.13031039976856548" u="1"/>
        <n v="0.72692816467331212" u="1"/>
        <n v="1.2697196024828077" u="1"/>
        <n v="0.51002786463921346" u="1"/>
        <n v="1.5034398994010144E-2" u="1"/>
        <n v="8.3791446920963158E-2" u="1"/>
        <n v="0.54339449917797322" u="1"/>
        <n v="1.4969600279848387" u="1"/>
        <n v="1.4295777356606889" u="1"/>
        <n v="0.68589218895050963" u="1"/>
        <n v="0.41831143064483289" u="1"/>
        <n v="0.50018246209428219" u="1"/>
        <n v="0.1785304094814594" u="1"/>
        <n v="0.65894110260242278" u="1"/>
        <n v="0.55944679084088267" u="1"/>
        <n v="0.65952455834820656" u="1"/>
        <n v="0.44478364968453094" u="1"/>
        <n v="0.46943940885515562" u="1"/>
        <n v="0.67641763355923923" u="1"/>
        <n v="0.30969161819463481" u="1"/>
        <n v="0.20243080657087212" u="1"/>
        <n v="0.83483183400367045" u="1"/>
        <n v="0.28494316103289236" u="1"/>
        <n v="0.44315857365745015" u="1"/>
        <n v="0.77663830078663854" u="1"/>
        <n v="0.28861177767620733" u="1"/>
        <n v="0.26336545289438207" u="1"/>
        <n v="0.88596052731188246" u="1"/>
        <n v="0.38216275514792925" u="1"/>
        <n v="0.68401691626945849" u="1"/>
        <n v="0.53103282464009993" u="1"/>
        <n v="0.77097681355598124" u="1"/>
        <n v="0.92768820889829018" u="1"/>
        <n v="1.2645737973931896" u="1"/>
        <n v="0.62952582680258984" u="1"/>
        <n v="0.67952432196345336" u="1"/>
        <n v="0.47419342742040022" u="1"/>
        <n v="0.68641674457863699" u="1"/>
        <n v="1.3401665290914322" u="1"/>
        <n v="0.39998665078823697" u="1"/>
        <n v="0.63104842703799602" u="1"/>
      </sharedItems>
    </cacheField>
    <cacheField name="Tempo de Paralisação" numFmtId="1">
      <sharedItems containsBlank="1" containsMixedTypes="1" containsNumber="1" containsInteger="1" minValue="151" maxValue="201"/>
    </cacheField>
    <cacheField name="Motivo da Paralisação - Justificativa Completa" numFmtId="0">
      <sharedItems containsBlank="1" count="28">
        <m/>
        <s v="Empresa contratada não cumpriu prazo previsto nem cronograma de obra."/>
        <s v="Processo  trata-se da conclusão do processo 18639/2020, cujo objeto foi de rompimento por parte da contratada"/>
        <s v="Processo trata-se da conclusão do processo 10916/2019, cujo objeto foi de rompimento por parte da contratada"/>
        <s v="Processo  trata-se da conclusão do processo 18392/2020, cujo objeto foi de rompimento por parte da contratada"/>
        <s v="Obra finalizada sem conclusão de todos os serviços licitados no contrato."/>
        <s v="Partes das entregas foram reprovadas pela fiscalização, a empresa tendo que refazer alguns serviços, por isso a entrea fora do prazo"/>
        <s v="Empresa pediu recisão do contrato pois não tem estrutura para tocar a obra"/>
        <s v="Empresa abriu mão do contrato"/>
        <s v="Contrato rompido por parte da contratada"/>
        <s v="Última medição em andamento"/>
        <s v="Processo trata-se da conclusão do processo 5345/2020, cujo objeto foi de rompimento por parte da contratada"/>
        <s v="Junto a este processo encontra-se a conclusão do processo 5346/2020."/>
        <s v="Retorno previsto após a execução de parte do cronograma do processo da civil (10493/2022), assim não interferindo no desenvolvimento dos serviços finais da elétrica."/>
        <s v="Atraso na entrega de alguns materiais. A empresa realizou a compra, no entanto, o fabricante está com dificuldade para o atendimento da demanda."/>
        <s v="Processo trata-se da conclusão do processo (30208/2021)"/>
        <s v="Descumprimento do cronograma por parte da empresa para conclusão da obra e término do contrato. Novo processo de contratação sendo elaborado." u="1"/>
        <s v="Esse processo foi abandonado pela empresa GDM. Foi aberto outro processo (26804/2021), e a obra foi concluída em 10/05/2022." u="1"/>
        <s v="Processo paralisado aguardando a conclusão da parte sob responsabilidade da Secretaria de Obras " u="1"/>
        <s v="Esse processo foi abandonado pela empresa CGCON. Foi aberto outro processo (10493/22) para finalizar a obra." u="1"/>
        <s v="Esse processo foi indeferido pelo juridico pelo entendimento de que a empresa não tinha capacidade para cumprir com contrato, pela baixa produtividade. Foi aberto outro processo (19324/2021), e a obra foi concluída em 10/05/2022." u="1"/>
        <s v="Empresa contratada não cumpriu prazo previsto nem cronograma de obra, rescisão em andamento" u="1"/>
        <s v="Empresa contratada não cumpriu prazo previsto nem cronograma de obra, tendo como consequência a rescisão do contrato. Processo de conclusão da obra em fase de orçamento" u="1"/>
        <s v="Empresa contratada não cumpriu prazo previsto nem cronograma de obra, tendo como consequência a rescisão do contrato" u="1"/>
        <s v="Partes das entregas foram reprovadas pela fiscalização, estando a empresa ainda fazendo reparos, por isso não foi feito a entrega " u="1"/>
        <s v="Esse processo foi abandonado pela empresa GDM. Foi aberto outro processo (8916/2021) para finalizar a obra." u="1"/>
        <s v="Empresa contratada não cumpriu prazo previsto nem cronograma de obra, OBRA PARALIZADA em 31/08/2022, com ordem de reinicio dos serviços em 19/01/2023" u="1"/>
        <s v="Esse processo foi abandonado pela empresa 1818. Foi aberto outro processo (19323/2021) para finalizar a obra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n v="1"/>
    <x v="0"/>
    <s v="SMOSP"/>
    <x v="0"/>
    <x v="0"/>
    <x v="0"/>
    <x v="0"/>
    <m/>
    <s v="ANDRE"/>
    <x v="0"/>
    <x v="0"/>
    <d v="2022-03-18T00:00:00"/>
    <n v="253"/>
    <d v="2022-03-18T00:00:00"/>
    <x v="0"/>
    <s v="Fora do Prazo"/>
    <x v="0"/>
    <s v="PRÓPRIO"/>
    <x v="0"/>
    <s v="04.595.063/0001-99"/>
    <x v="0"/>
    <m/>
    <n v="169671.37"/>
    <x v="0"/>
    <s v=" "/>
    <x v="0"/>
  </r>
  <r>
    <n v="2"/>
    <x v="1"/>
    <s v="SMS"/>
    <x v="1"/>
    <x v="1"/>
    <x v="1"/>
    <x v="1"/>
    <m/>
    <s v="THOMAS"/>
    <x v="1"/>
    <x v="1"/>
    <m/>
    <n v="-43486"/>
    <s v="-"/>
    <x v="1"/>
    <s v="Fora do Prazo"/>
    <x v="1"/>
    <s v="PRÓPRIO"/>
    <x v="1"/>
    <s v="35.873.827/0001-94"/>
    <x v="1"/>
    <n v="180328.13"/>
    <n v="1077771.73"/>
    <x v="1"/>
    <n v="1352"/>
    <x v="1"/>
  </r>
  <r>
    <n v="3"/>
    <x v="2"/>
    <s v="SMOSP"/>
    <x v="0"/>
    <x v="1"/>
    <x v="2"/>
    <x v="2"/>
    <m/>
    <s v="DOMÊNICA"/>
    <x v="2"/>
    <x v="2"/>
    <d v="2022-07-16T00:00:00"/>
    <n v="180"/>
    <m/>
    <x v="0"/>
    <s v="Fora do Prazo"/>
    <x v="2"/>
    <s v="PRÓPRIO"/>
    <x v="2"/>
    <s v="02.042.314/0001-82"/>
    <x v="2"/>
    <n v="100495.89"/>
    <n v="591377.66"/>
    <x v="2"/>
    <s v=" "/>
    <x v="0"/>
  </r>
  <r>
    <n v="4"/>
    <x v="3"/>
    <s v="SMOSP"/>
    <x v="0"/>
    <x v="1"/>
    <x v="3"/>
    <x v="3"/>
    <m/>
    <s v="CAMILA"/>
    <x v="2"/>
    <x v="3"/>
    <d v="2022-07-14T00:00:00"/>
    <n v="262"/>
    <m/>
    <x v="0"/>
    <s v="Fora do Prazo"/>
    <x v="3"/>
    <s v="PRÓPRIO"/>
    <x v="3"/>
    <s v="27.621.915/0001-70"/>
    <x v="3"/>
    <n v="18008.55"/>
    <n v="186167.84"/>
    <x v="3"/>
    <s v=" "/>
    <x v="0"/>
  </r>
  <r>
    <n v="5"/>
    <x v="4"/>
    <s v="SMOSP"/>
    <x v="0"/>
    <x v="2"/>
    <x v="4"/>
    <x v="4"/>
    <m/>
    <s v="FELIPE"/>
    <x v="0"/>
    <x v="4"/>
    <d v="2022-03-23T00:00:00"/>
    <n v="114"/>
    <d v="2022-03-28T00:00:00"/>
    <x v="0"/>
    <s v="Fora do Prazo"/>
    <x v="4"/>
    <s v="PRÓPRIO"/>
    <x v="3"/>
    <s v="27.621.915/0001-70"/>
    <x v="4"/>
    <m/>
    <n v="125740.96"/>
    <x v="0"/>
    <s v=" "/>
    <x v="0"/>
  </r>
  <r>
    <n v="6"/>
    <x v="5"/>
    <s v="SMOSP"/>
    <x v="0"/>
    <x v="2"/>
    <x v="5"/>
    <x v="5"/>
    <m/>
    <s v="BRUNO NEVES"/>
    <x v="1"/>
    <x v="5"/>
    <d v="2022-03-18T00:00:00"/>
    <n v="120"/>
    <m/>
    <x v="2"/>
    <s v="Fora do Prazo"/>
    <x v="5"/>
    <s v="UNIÃO"/>
    <x v="4"/>
    <s v="02.042.314/0001-82"/>
    <x v="5"/>
    <m/>
    <n v="378163.88"/>
    <x v="4"/>
    <n v="646"/>
    <x v="2"/>
  </r>
  <r>
    <n v="7"/>
    <x v="6"/>
    <s v="SMOSP"/>
    <x v="0"/>
    <x v="2"/>
    <x v="6"/>
    <x v="6"/>
    <m/>
    <s v="FELIPE/WALDECI"/>
    <x v="1"/>
    <x v="5"/>
    <d v="2022-03-18T00:00:00"/>
    <n v="120"/>
    <m/>
    <x v="2"/>
    <s v="Fora do Prazo"/>
    <x v="6"/>
    <s v="UNIÃO"/>
    <x v="4"/>
    <s v="02.042.314/0001-82"/>
    <x v="6"/>
    <m/>
    <n v="396780.52"/>
    <x v="5"/>
    <n v="646"/>
    <x v="3"/>
  </r>
  <r>
    <n v="8"/>
    <x v="4"/>
    <s v="SMA"/>
    <x v="0"/>
    <x v="3"/>
    <x v="7"/>
    <x v="7"/>
    <m/>
    <s v="ALWERNE/CAMILA"/>
    <x v="0"/>
    <x v="6"/>
    <d v="2022-05-12T00:00:00"/>
    <n v="157"/>
    <d v="2022-05-12T00:00:00"/>
    <x v="0"/>
    <s v="Fora do Prazo"/>
    <x v="7"/>
    <s v="PRÓPRIO"/>
    <x v="5"/>
    <s v="01.074.283/0001-89"/>
    <x v="7"/>
    <m/>
    <n v="107227.3"/>
    <x v="0"/>
    <s v=" "/>
    <x v="0"/>
  </r>
  <r>
    <n v="9"/>
    <x v="7"/>
    <s v="SMOSP"/>
    <x v="0"/>
    <x v="4"/>
    <x v="5"/>
    <x v="8"/>
    <m/>
    <s v="DOMÊNICA"/>
    <x v="2"/>
    <x v="7"/>
    <d v="2022-07-18T00:00:00"/>
    <n v="301"/>
    <d v="2022-12-05T00:00:00"/>
    <x v="0"/>
    <s v="Fora do Prazo"/>
    <x v="8"/>
    <s v="PRÓPRIO"/>
    <x v="6"/>
    <s v="15.609.021/0001-86"/>
    <x v="8"/>
    <m/>
    <n v="235558.23"/>
    <x v="6"/>
    <s v=" "/>
    <x v="0"/>
  </r>
  <r>
    <n v="10"/>
    <x v="8"/>
    <s v="SMOSP"/>
    <x v="0"/>
    <x v="0"/>
    <x v="8"/>
    <x v="9"/>
    <m/>
    <s v="MARIANA/STEFANI"/>
    <x v="2"/>
    <x v="8"/>
    <d v="2022-08-08T00:00:00"/>
    <n v="278"/>
    <m/>
    <x v="0"/>
    <s v="Fora do Prazo"/>
    <x v="9"/>
    <s v="UNIÃO"/>
    <x v="6"/>
    <s v="15.609.021/0001-86"/>
    <x v="9"/>
    <n v="51529.84"/>
    <n v="307876.76"/>
    <x v="7"/>
    <s v=" "/>
    <x v="0"/>
  </r>
  <r>
    <n v="11"/>
    <x v="9"/>
    <s v="SMOSP"/>
    <x v="0"/>
    <x v="1"/>
    <x v="9"/>
    <x v="10"/>
    <m/>
    <s v="ANDRÉ"/>
    <x v="2"/>
    <x v="9"/>
    <d v="2022-06-26T00:00:00"/>
    <n v="291"/>
    <m/>
    <x v="0"/>
    <s v="Fora do Prazo"/>
    <x v="10"/>
    <s v="PRÓPRIO"/>
    <x v="6"/>
    <s v="15.609.021/0001/86"/>
    <x v="10"/>
    <n v="36353.22"/>
    <n v="503115.36"/>
    <x v="8"/>
    <s v=" "/>
    <x v="0"/>
  </r>
  <r>
    <n v="12"/>
    <x v="10"/>
    <s v="SMOSP"/>
    <x v="0"/>
    <x v="0"/>
    <x v="10"/>
    <x v="11"/>
    <m/>
    <s v="JOSÉ RITTON"/>
    <x v="0"/>
    <x v="10"/>
    <m/>
    <n v="-42267"/>
    <m/>
    <x v="0"/>
    <s v="Fora do Prazo"/>
    <x v="11"/>
    <s v="UNIÃO"/>
    <x v="7"/>
    <s v="31.643.851/0002-67"/>
    <x v="11"/>
    <m/>
    <n v="25936302.530000001"/>
    <x v="9"/>
    <s v=" "/>
    <x v="0"/>
  </r>
  <r>
    <n v="13"/>
    <x v="11"/>
    <s v="SMS"/>
    <x v="1"/>
    <x v="1"/>
    <x v="11"/>
    <x v="12"/>
    <m/>
    <s v="DOMÊNICA"/>
    <x v="2"/>
    <x v="11"/>
    <d v="2022-06-13T00:00:00"/>
    <n v="182"/>
    <d v="2022-07-05T00:00:00"/>
    <x v="0"/>
    <s v="Fora do Prazo"/>
    <x v="12"/>
    <s v="PRÓPRIO"/>
    <x v="3"/>
    <s v="27.621.915/0001-70"/>
    <x v="12"/>
    <m/>
    <n v="4482.66"/>
    <x v="10"/>
    <s v=" "/>
    <x v="0"/>
  </r>
  <r>
    <n v="14"/>
    <x v="12"/>
    <s v="SMICT"/>
    <x v="2"/>
    <x v="0"/>
    <x v="12"/>
    <x v="13"/>
    <m/>
    <s v="DOMÊNICA"/>
    <x v="0"/>
    <x v="5"/>
    <d v="2022-03-18T00:00:00"/>
    <n v="120"/>
    <d v="2022-03-18T00:00:00"/>
    <x v="0"/>
    <s v="Fora do Prazo"/>
    <x v="13"/>
    <s v="UNIÃO"/>
    <x v="5"/>
    <s v="01.074.283/0001-89"/>
    <x v="13"/>
    <m/>
    <n v="86399.42"/>
    <x v="0"/>
    <s v=" "/>
    <x v="0"/>
  </r>
  <r>
    <n v="15"/>
    <x v="13"/>
    <s v="SMS"/>
    <x v="1"/>
    <x v="1"/>
    <x v="13"/>
    <x v="14"/>
    <m/>
    <s v="VITOR"/>
    <x v="2"/>
    <x v="8"/>
    <d v="2022-08-03T00:00:00"/>
    <n v="273"/>
    <m/>
    <x v="0"/>
    <s v="Fora do Prazo"/>
    <x v="14"/>
    <s v="SUS"/>
    <x v="8"/>
    <s v="11.002.614/0001-35"/>
    <x v="14"/>
    <m/>
    <n v="426801.91999999998"/>
    <x v="11"/>
    <s v=" "/>
    <x v="0"/>
  </r>
  <r>
    <n v="16"/>
    <x v="14"/>
    <s v="SMDU"/>
    <x v="2"/>
    <x v="5"/>
    <x v="14"/>
    <x v="15"/>
    <m/>
    <s v="ANA PAULA/DOMÊNICA"/>
    <x v="2"/>
    <x v="12"/>
    <d v="2022-08-16T00:00:00"/>
    <n v="270"/>
    <m/>
    <x v="0"/>
    <s v="Fora do Prazo"/>
    <x v="15"/>
    <s v="UNIÃO"/>
    <x v="5"/>
    <s v="01.074.283/0001-89"/>
    <x v="15"/>
    <n v="14873.58"/>
    <n v="520232.46"/>
    <x v="12"/>
    <s v=" "/>
    <x v="0"/>
  </r>
  <r>
    <n v="17"/>
    <x v="15"/>
    <s v="SMDU"/>
    <x v="3"/>
    <x v="2"/>
    <x v="15"/>
    <x v="16"/>
    <m/>
    <s v="FELIPE/WALDECI"/>
    <x v="2"/>
    <x v="13"/>
    <d v="2022-07-15T00:00:00"/>
    <n v="303"/>
    <m/>
    <x v="0"/>
    <s v="Fora do Prazo"/>
    <x v="16"/>
    <s v="FINISA"/>
    <x v="4"/>
    <s v="02.042.314/0001-82"/>
    <x v="16"/>
    <m/>
    <n v="4821156.4000000004"/>
    <x v="13"/>
    <s v=" "/>
    <x v="0"/>
  </r>
  <r>
    <n v="18"/>
    <x v="16"/>
    <s v="SMOSP"/>
    <x v="0"/>
    <x v="0"/>
    <x v="16"/>
    <x v="17"/>
    <m/>
    <s v="WALDECI"/>
    <x v="2"/>
    <x v="14"/>
    <d v="2022-08-09T00:00:00"/>
    <n v="365"/>
    <m/>
    <x v="0"/>
    <s v="Fora do Prazo"/>
    <x v="17"/>
    <s v="UNIÃO"/>
    <x v="9"/>
    <s v="29.152.196/0001-11"/>
    <x v="17"/>
    <m/>
    <n v="9923924.0500000007"/>
    <x v="14"/>
    <s v=" "/>
    <x v="0"/>
  </r>
  <r>
    <n v="19"/>
    <x v="17"/>
    <s v="SMOSP"/>
    <x v="0"/>
    <x v="4"/>
    <x v="17"/>
    <x v="18"/>
    <m/>
    <s v="MARIANA"/>
    <x v="2"/>
    <x v="15"/>
    <d v="2022-09-09T00:00:00"/>
    <n v="548"/>
    <m/>
    <x v="0"/>
    <s v="Fora do Prazo"/>
    <x v="18"/>
    <s v="UNIÃO"/>
    <x v="6"/>
    <s v="15.609.021/0001-86"/>
    <x v="18"/>
    <m/>
    <n v="232298.49"/>
    <x v="15"/>
    <s v=" "/>
    <x v="0"/>
  </r>
  <r>
    <n v="20"/>
    <x v="18"/>
    <s v="SMDR"/>
    <x v="4"/>
    <x v="2"/>
    <x v="18"/>
    <x v="19"/>
    <m/>
    <s v="IGOR"/>
    <x v="0"/>
    <x v="16"/>
    <d v="2021-01-21T00:00:00"/>
    <n v="94"/>
    <d v="2021-01-21T00:00:00"/>
    <x v="0"/>
    <s v="Fora do Prazo"/>
    <x v="19"/>
    <s v="PRÓPRIO"/>
    <x v="10"/>
    <s v="07.698.998/0001-57"/>
    <x v="19"/>
    <m/>
    <n v="147895.38"/>
    <x v="16"/>
    <s v=" "/>
    <x v="0"/>
  </r>
  <r>
    <n v="21"/>
    <x v="19"/>
    <s v="SMDR"/>
    <x v="4"/>
    <x v="2"/>
    <x v="18"/>
    <x v="20"/>
    <m/>
    <s v="IGOR"/>
    <x v="3"/>
    <x v="17"/>
    <d v="2021-01-21T00:00:00"/>
    <n v="43"/>
    <m/>
    <x v="0"/>
    <s v="Fora do Prazo"/>
    <x v="20"/>
    <s v="PRÓPRIO"/>
    <x v="11"/>
    <s v="27.284.469/0001-56"/>
    <x v="20"/>
    <m/>
    <n v="0"/>
    <x v="17"/>
    <s v=" "/>
    <x v="4"/>
  </r>
  <r>
    <n v="22"/>
    <x v="20"/>
    <s v="SMS"/>
    <x v="1"/>
    <x v="1"/>
    <x v="19"/>
    <x v="21"/>
    <m/>
    <s v="ANDRÉ"/>
    <x v="0"/>
    <x v="18"/>
    <d v="2021-07-30T00:00:00"/>
    <n v="179"/>
    <d v="2021-07-30T00:00:00"/>
    <x v="0"/>
    <s v="Fora do Prazo"/>
    <x v="21"/>
    <s v="PRÓPRIO"/>
    <x v="12"/>
    <s v="31.776.654/0001-35"/>
    <x v="21"/>
    <m/>
    <n v="46060.78"/>
    <x v="0"/>
    <s v=" "/>
    <x v="0"/>
  </r>
  <r>
    <n v="23"/>
    <x v="21"/>
    <s v="SMS"/>
    <x v="1"/>
    <x v="1"/>
    <x v="20"/>
    <x v="21"/>
    <m/>
    <s v="MARIANA"/>
    <x v="0"/>
    <x v="19"/>
    <d v="2021-03-25T00:00:00"/>
    <n v="59"/>
    <d v="2021-03-25T00:00:00"/>
    <x v="0"/>
    <s v="Fora do Prazo"/>
    <x v="22"/>
    <s v="PRÓPRIO"/>
    <x v="13"/>
    <s v="28.392.345/0001-57"/>
    <x v="22"/>
    <m/>
    <n v="37558.300000000003"/>
    <x v="0"/>
    <s v=" "/>
    <x v="0"/>
  </r>
  <r>
    <n v="24"/>
    <x v="22"/>
    <s v="SMS"/>
    <x v="1"/>
    <x v="1"/>
    <x v="21"/>
    <x v="21"/>
    <m/>
    <s v="DOMÊNICA"/>
    <x v="0"/>
    <x v="20"/>
    <d v="2021-04-11T00:00:00"/>
    <n v="90"/>
    <d v="2021-04-11T00:00:00"/>
    <x v="0"/>
    <s v="Fora do Prazo"/>
    <x v="23"/>
    <m/>
    <x v="1"/>
    <s v="35.873.827/0001-94"/>
    <x v="23"/>
    <m/>
    <n v="108435.33"/>
    <x v="0"/>
    <s v=" "/>
    <x v="0"/>
  </r>
  <r>
    <n v="25"/>
    <x v="23"/>
    <s v="SMOSP"/>
    <x v="0"/>
    <x v="1"/>
    <x v="22"/>
    <x v="8"/>
    <m/>
    <s v="DOMÊNICA"/>
    <x v="3"/>
    <x v="21"/>
    <d v="2021-02-26T00:00:00"/>
    <n v="115"/>
    <m/>
    <x v="0"/>
    <s v="Fora do Prazo"/>
    <x v="24"/>
    <s v="PRÓPRIO"/>
    <x v="11"/>
    <s v="24.284.469/0001-56"/>
    <x v="8"/>
    <m/>
    <n v="176490.82"/>
    <x v="18"/>
    <s v=" "/>
    <x v="4"/>
  </r>
  <r>
    <n v="26"/>
    <x v="24"/>
    <s v="SMOSP"/>
    <x v="0"/>
    <x v="2"/>
    <x v="23"/>
    <x v="22"/>
    <m/>
    <s v="BRUNO NEVES"/>
    <x v="0"/>
    <x v="22"/>
    <d v="2021-06-09T00:00:00"/>
    <n v="180"/>
    <d v="2021-06-09T00:00:00"/>
    <x v="0"/>
    <s v="Fora do Prazo"/>
    <x v="25"/>
    <s v="PRÓPRIO"/>
    <x v="4"/>
    <s v="29.045.416/0001-08"/>
    <x v="24"/>
    <m/>
    <n v="537197.37"/>
    <x v="0"/>
    <s v=" "/>
    <x v="0"/>
  </r>
  <r>
    <n v="27"/>
    <x v="25"/>
    <s v="SMDU"/>
    <x v="3"/>
    <x v="2"/>
    <x v="2"/>
    <x v="23"/>
    <m/>
    <s v="WALDECI"/>
    <x v="0"/>
    <x v="23"/>
    <d v="2021-01-30T00:00:00"/>
    <n v="183"/>
    <d v="2021-05-29T00:00:00"/>
    <x v="0"/>
    <s v="Fora do Prazo"/>
    <x v="26"/>
    <s v="FINISA"/>
    <x v="4"/>
    <s v="29.045.416/0001-08"/>
    <x v="25"/>
    <n v="304627.57"/>
    <n v="2026307.33"/>
    <x v="0"/>
    <s v=" "/>
    <x v="0"/>
  </r>
  <r>
    <n v="28"/>
    <x v="26"/>
    <s v="SMASDH"/>
    <x v="5"/>
    <x v="6"/>
    <x v="24"/>
    <x v="21"/>
    <m/>
    <s v="BRUNO PUCCINE"/>
    <x v="0"/>
    <x v="24"/>
    <d v="2021-03-24T00:00:00"/>
    <n v="30"/>
    <d v="2021-03-24T00:00:00"/>
    <x v="0"/>
    <s v="Fora do Prazo"/>
    <x v="27"/>
    <s v="PRÓPRIO"/>
    <x v="5"/>
    <s v="01.074.283/0001-89"/>
    <x v="26"/>
    <m/>
    <n v="83900"/>
    <x v="0"/>
    <s v=" "/>
    <x v="0"/>
  </r>
  <r>
    <n v="29"/>
    <x v="27"/>
    <s v="SMS"/>
    <x v="1"/>
    <x v="0"/>
    <x v="25"/>
    <x v="9"/>
    <m/>
    <s v="ANDRÉ"/>
    <x v="2"/>
    <x v="25"/>
    <d v="2023-02-13T00:00:00"/>
    <n v="244"/>
    <m/>
    <x v="0"/>
    <s v="Fora do Prazo"/>
    <x v="28"/>
    <s v="SUS"/>
    <x v="5"/>
    <s v="01.074.283/0001-89"/>
    <x v="27"/>
    <m/>
    <n v="564156.56999999995"/>
    <x v="19"/>
    <s v=" "/>
    <x v="0"/>
  </r>
  <r>
    <n v="30"/>
    <x v="28"/>
    <s v="SMOSP"/>
    <x v="0"/>
    <x v="0"/>
    <x v="26"/>
    <x v="24"/>
    <m/>
    <s v="VITOR"/>
    <x v="2"/>
    <x v="26"/>
    <d v="2023-04-12T00:00:00"/>
    <n v="303"/>
    <m/>
    <x v="0"/>
    <s v="Fora do Prazo"/>
    <x v="29"/>
    <s v="PRÓPRIO"/>
    <x v="1"/>
    <s v="35.873.827/0001-94"/>
    <x v="28"/>
    <m/>
    <n v="479978.73"/>
    <x v="20"/>
    <s v=" "/>
    <x v="0"/>
  </r>
  <r>
    <n v="31"/>
    <x v="29"/>
    <s v="SMOSP"/>
    <x v="0"/>
    <x v="0"/>
    <x v="27"/>
    <x v="25"/>
    <m/>
    <s v="DOMENICA"/>
    <x v="2"/>
    <x v="27"/>
    <d v="2022-10-29T00:00:00"/>
    <n v="152"/>
    <m/>
    <x v="0"/>
    <s v="Fora do Prazo"/>
    <x v="30"/>
    <s v="PRÓPRIO"/>
    <x v="14"/>
    <s v="30.115.126/0001-72"/>
    <x v="29"/>
    <m/>
    <n v="770241.49"/>
    <x v="21"/>
    <s v=" "/>
    <x v="0"/>
  </r>
  <r>
    <n v="32"/>
    <x v="30"/>
    <s v="AMAR"/>
    <x v="6"/>
    <x v="7"/>
    <x v="28"/>
    <x v="26"/>
    <m/>
    <s v="JHENYFER"/>
    <x v="2"/>
    <x v="28"/>
    <d v="2022-07-30T00:00:00"/>
    <n v="60"/>
    <m/>
    <x v="0"/>
    <s v="Fora do Prazo"/>
    <x v="31"/>
    <s v="PRÓPRIO"/>
    <x v="15"/>
    <s v="03.594.106/0001-59"/>
    <x v="30"/>
    <m/>
    <n v="25146.62"/>
    <x v="22"/>
    <s v=" "/>
    <x v="0"/>
  </r>
  <r>
    <n v="33"/>
    <x v="31"/>
    <s v="SMS"/>
    <x v="1"/>
    <x v="1"/>
    <x v="29"/>
    <x v="27"/>
    <m/>
    <s v="JHENYFER"/>
    <x v="2"/>
    <x v="29"/>
    <d v="2022-09-22T00:00:00"/>
    <n v="122"/>
    <m/>
    <x v="0"/>
    <s v="Fora do Prazo"/>
    <x v="32"/>
    <s v="PRÓPRIO"/>
    <x v="13"/>
    <s v="28.392.345/0001-57"/>
    <x v="31"/>
    <m/>
    <n v="113308.43"/>
    <x v="23"/>
    <s v=" "/>
    <x v="0"/>
  </r>
  <r>
    <n v="34"/>
    <x v="32"/>
    <s v="SMOSP"/>
    <x v="0"/>
    <x v="2"/>
    <x v="30"/>
    <x v="28"/>
    <m/>
    <s v="FELIPE/WALDECI"/>
    <x v="2"/>
    <x v="30"/>
    <d v="2022-09-06T00:00:00"/>
    <n v="183"/>
    <m/>
    <x v="0"/>
    <s v="Fora do Prazo"/>
    <x v="33"/>
    <s v="PRÓPRIO"/>
    <x v="4"/>
    <s v="02.042.314/0001-82"/>
    <x v="32"/>
    <m/>
    <n v="1883137.94"/>
    <x v="24"/>
    <s v=" "/>
    <x v="0"/>
  </r>
  <r>
    <n v="35"/>
    <x v="33"/>
    <s v="SEMEL"/>
    <x v="7"/>
    <x v="1"/>
    <x v="31"/>
    <x v="29"/>
    <m/>
    <s v="ANDRÉ"/>
    <x v="2"/>
    <x v="31"/>
    <d v="2022-11-05T00:00:00"/>
    <n v="180"/>
    <m/>
    <x v="0"/>
    <s v="Fora do Prazo"/>
    <x v="34"/>
    <s v="PRÓPRIO"/>
    <x v="16"/>
    <s v="73.107.948/0001-14"/>
    <x v="33"/>
    <m/>
    <n v="412537.14"/>
    <x v="25"/>
    <s v=" "/>
    <x v="0"/>
  </r>
  <r>
    <n v="36"/>
    <x v="34"/>
    <s v="SMS"/>
    <x v="1"/>
    <x v="1"/>
    <x v="32"/>
    <x v="30"/>
    <m/>
    <s v="MARIANA"/>
    <x v="2"/>
    <x v="32"/>
    <d v="2023-03-05T00:00:00"/>
    <n v="243"/>
    <d v="2023-03-05T00:00:00"/>
    <x v="0"/>
    <s v="Fora do Prazo"/>
    <x v="35"/>
    <m/>
    <x v="2"/>
    <s v="02.042.314/0001-82"/>
    <x v="34"/>
    <m/>
    <n v="1592114.95"/>
    <x v="26"/>
    <s v=" "/>
    <x v="0"/>
  </r>
  <r>
    <n v="37"/>
    <x v="35"/>
    <s v="SMOSP"/>
    <x v="0"/>
    <x v="8"/>
    <x v="33"/>
    <x v="31"/>
    <m/>
    <s v="JANAINA"/>
    <x v="2"/>
    <x v="33"/>
    <d v="2022-08-10T00:00:00"/>
    <n v="30"/>
    <d v="2022-08-10T00:00:00"/>
    <x v="0"/>
    <s v="Fora do Prazo"/>
    <x v="36"/>
    <s v="CUSTEIO DE SERVIÇO DE ILUMINAÇÃO"/>
    <x v="17"/>
    <s v="03.796.344/0001-47"/>
    <x v="35"/>
    <m/>
    <m/>
    <x v="17"/>
    <s v=" "/>
    <x v="0"/>
  </r>
  <r>
    <n v="38"/>
    <x v="36"/>
    <s v="SMS"/>
    <x v="1"/>
    <x v="1"/>
    <x v="11"/>
    <x v="21"/>
    <m/>
    <s v="DOMENICA"/>
    <x v="2"/>
    <x v="11"/>
    <d v="2022-06-11T00:00:00"/>
    <n v="180"/>
    <d v="2022-06-26T00:00:00"/>
    <x v="0"/>
    <s v="Fora do Prazo"/>
    <x v="12"/>
    <s v="0413 CONV. ESTADO /SAUDE"/>
    <x v="3"/>
    <s v="27.621.915/0001-70"/>
    <x v="12"/>
    <m/>
    <n v="33859.64"/>
    <x v="27"/>
    <s v=" "/>
    <x v="0"/>
  </r>
  <r>
    <n v="39"/>
    <x v="37"/>
    <s v="SMOSP"/>
    <x v="0"/>
    <x v="8"/>
    <x v="34"/>
    <x v="32"/>
    <m/>
    <s v="RITTON"/>
    <x v="2"/>
    <x v="34"/>
    <d v="2023-08-06T00:00:00"/>
    <n v="365"/>
    <d v="2023-08-06T00:00:00"/>
    <x v="0"/>
    <s v="Fora do Prazo"/>
    <x v="37"/>
    <s v="0751-;CUSTEIO DE SERVIÇO DE ILUM."/>
    <x v="17"/>
    <s v="037963440001-47"/>
    <x v="36"/>
    <m/>
    <m/>
    <x v="17"/>
    <s v=" "/>
    <x v="0"/>
  </r>
  <r>
    <n v="40"/>
    <x v="38"/>
    <s v="SMOSP"/>
    <x v="0"/>
    <x v="8"/>
    <x v="35"/>
    <x v="33"/>
    <m/>
    <s v="JANAINA"/>
    <x v="2"/>
    <x v="33"/>
    <d v="2022-09-09T00:00:00"/>
    <n v="60"/>
    <d v="2022-09-09T00:00:00"/>
    <x v="0"/>
    <s v="Fora do Prazo"/>
    <x v="38"/>
    <s v="0752-;CUSTEIO DE SERVIÇO DE ILUM."/>
    <x v="17"/>
    <s v="037963440001-47"/>
    <x v="37"/>
    <m/>
    <m/>
    <x v="17"/>
    <s v=" "/>
    <x v="0"/>
  </r>
  <r>
    <n v="41"/>
    <x v="39"/>
    <s v="SMS"/>
    <x v="1"/>
    <x v="9"/>
    <x v="36"/>
    <x v="34"/>
    <m/>
    <s v="ANDRÉ "/>
    <x v="2"/>
    <x v="33"/>
    <d v="2022-09-09T00:00:00"/>
    <n v="60"/>
    <d v="2022-09-09T00:00:00"/>
    <x v="0"/>
    <s v="Fora do Prazo"/>
    <x v="39"/>
    <s v="0500 RECURSO NAO VINCULADO A IMPOSTO"/>
    <x v="13"/>
    <s v="28.392.345/0001-57"/>
    <x v="38"/>
    <m/>
    <m/>
    <x v="17"/>
    <s v=" "/>
    <x v="0"/>
  </r>
  <r>
    <n v="42"/>
    <x v="40"/>
    <s v="SMOSP"/>
    <x v="0"/>
    <x v="10"/>
    <x v="37"/>
    <x v="35"/>
    <m/>
    <s v="FERNANDA"/>
    <x v="2"/>
    <x v="35"/>
    <d v="2022-11-01T00:00:00"/>
    <n v="120"/>
    <d v="2022-11-01T00:00:00"/>
    <x v="0"/>
    <s v="Fora do Prazo"/>
    <x v="40"/>
    <s v="0501 OUTROS RECURSOS"/>
    <x v="18"/>
    <s v="33.078.843/000160"/>
    <x v="39"/>
    <m/>
    <n v="135653.04999999999"/>
    <x v="28"/>
    <s v=" "/>
    <x v="0"/>
  </r>
  <r>
    <n v="43"/>
    <x v="41"/>
    <s v="SMOSP"/>
    <x v="0"/>
    <x v="0"/>
    <x v="38"/>
    <x v="36"/>
    <m/>
    <s v="SUZANA"/>
    <x v="2"/>
    <x v="36"/>
    <d v="2022-10-18T00:00:00"/>
    <n v="90"/>
    <d v="2022-10-18T00:00:00"/>
    <x v="0"/>
    <s v="Fora do Prazo"/>
    <x v="41"/>
    <s v="0501 OUTROS RECURSOS"/>
    <x v="13"/>
    <s v="28.392.345/0001-57"/>
    <x v="40"/>
    <m/>
    <n v="47316.76"/>
    <x v="29"/>
    <s v=" "/>
    <x v="5"/>
  </r>
  <r>
    <n v="44"/>
    <x v="42"/>
    <s v="SMOSP"/>
    <x v="0"/>
    <x v="0"/>
    <x v="39"/>
    <x v="37"/>
    <m/>
    <s v="ANDRE"/>
    <x v="0"/>
    <x v="35"/>
    <d v="2022-12-01T00:00:00"/>
    <n v="150"/>
    <d v="2022-12-01T00:00:00"/>
    <x v="0"/>
    <s v="Fora do Prazo"/>
    <x v="42"/>
    <s v="0501 OUTROS RECURSOS"/>
    <x v="1"/>
    <s v="35.873.827/0001-94"/>
    <x v="41"/>
    <n v="30267.64"/>
    <n v="804140.19"/>
    <x v="30"/>
    <s v=" "/>
    <x v="0"/>
  </r>
  <r>
    <n v="45"/>
    <x v="43"/>
    <s v="SMOSP"/>
    <x v="0"/>
    <x v="0"/>
    <x v="40"/>
    <x v="38"/>
    <m/>
    <s v="CAMILA"/>
    <x v="2"/>
    <x v="37"/>
    <d v="2023-01-11T00:00:00"/>
    <n v="240"/>
    <d v="2023-01-11T00:00:00"/>
    <x v="0"/>
    <s v="Fora do Prazo"/>
    <x v="43"/>
    <s v="****"/>
    <x v="4"/>
    <s v="29.045.416/0001-08"/>
    <x v="42"/>
    <m/>
    <n v="303981.86"/>
    <x v="31"/>
    <s v=" "/>
    <x v="0"/>
  </r>
  <r>
    <n v="46"/>
    <x v="44"/>
    <s v="AMAR"/>
    <x v="6"/>
    <x v="9"/>
    <x v="41"/>
    <x v="39"/>
    <m/>
    <s v="LEONARDO"/>
    <x v="2"/>
    <x v="38"/>
    <d v="2022-10-01T00:00:00"/>
    <n v="61"/>
    <d v="2022-10-01T00:00:00"/>
    <x v="0"/>
    <s v="Fora do Prazo"/>
    <x v="44"/>
    <s v="0704 Transf  royalties-Uniao"/>
    <x v="15"/>
    <s v="03.594.106/0001-59"/>
    <x v="43"/>
    <m/>
    <m/>
    <x v="17"/>
    <s v=" "/>
    <x v="0"/>
  </r>
  <r>
    <n v="47"/>
    <x v="45"/>
    <s v="SMOSP"/>
    <x v="0"/>
    <x v="4"/>
    <x v="42"/>
    <x v="40"/>
    <m/>
    <s v="DOMENICA"/>
    <x v="2"/>
    <x v="38"/>
    <d v="2023-02-01T00:00:00"/>
    <n v="184"/>
    <m/>
    <x v="0"/>
    <s v="Fora do Prazo"/>
    <x v="45"/>
    <s v="0501 OUTROS RECURSOS"/>
    <x v="19"/>
    <s v="18.711.827/0001-79"/>
    <x v="44"/>
    <m/>
    <n v="467375.11"/>
    <x v="32"/>
    <s v=" "/>
    <x v="0"/>
  </r>
  <r>
    <n v="48"/>
    <x v="46"/>
    <s v="SMS"/>
    <x v="1"/>
    <x v="9"/>
    <x v="43"/>
    <x v="41"/>
    <m/>
    <s v="LEONARDO"/>
    <x v="2"/>
    <x v="39"/>
    <d v="2022-09-09T00:00:00"/>
    <n v="30"/>
    <m/>
    <x v="0"/>
    <s v="Fora do Prazo"/>
    <x v="46"/>
    <s v="0500 RECURSO NAO VINCULADO A IMPOSTO"/>
    <x v="20"/>
    <s v="05.421.357/0001-67"/>
    <x v="45"/>
    <m/>
    <m/>
    <x v="17"/>
    <s v=" "/>
    <x v="0"/>
  </r>
  <r>
    <n v="49"/>
    <x v="47"/>
    <s v="SMOSP"/>
    <x v="0"/>
    <x v="11"/>
    <x v="44"/>
    <x v="42"/>
    <m/>
    <s v="SUZANA"/>
    <x v="2"/>
    <x v="40"/>
    <d v="2022-11-23T00:00:00"/>
    <n v="120"/>
    <d v="2022-11-23T00:00:00"/>
    <x v="0"/>
    <s v="Fora do Prazo"/>
    <x v="47"/>
    <s v="0501 OUTROS RECURSOS"/>
    <x v="21"/>
    <s v="33.078.843/000160"/>
    <x v="46"/>
    <m/>
    <n v="118797.43"/>
    <x v="33"/>
    <s v=" "/>
    <x v="0"/>
  </r>
  <r>
    <n v="50"/>
    <x v="48"/>
    <s v="SMS"/>
    <x v="1"/>
    <x v="12"/>
    <x v="45"/>
    <x v="32"/>
    <m/>
    <s v="CAMILA"/>
    <x v="2"/>
    <x v="41"/>
    <d v="2022-10-14T00:00:00"/>
    <n v="60"/>
    <d v="2022-10-14T00:00:00"/>
    <x v="0"/>
    <s v="Fora do Prazo"/>
    <x v="48"/>
    <s v="0600FUNDO A FUNDO"/>
    <x v="22"/>
    <s v="07.981.224/0001-70"/>
    <x v="47"/>
    <m/>
    <m/>
    <x v="17"/>
    <s v=" "/>
    <x v="0"/>
  </r>
  <r>
    <n v="51"/>
    <x v="49"/>
    <s v="SMS"/>
    <x v="1"/>
    <x v="13"/>
    <x v="46"/>
    <x v="43"/>
    <m/>
    <s v="VITOR"/>
    <x v="2"/>
    <x v="42"/>
    <d v="2023-02-18T00:00:00"/>
    <n v="120"/>
    <d v="2023-02-18T00:00:00"/>
    <x v="0"/>
    <s v="Fora do Prazo"/>
    <x v="49"/>
    <s v="0600FUNDO A FUNDO"/>
    <x v="23"/>
    <s v="29.243.541/0001-22"/>
    <x v="48"/>
    <m/>
    <n v="409630.09"/>
    <x v="34"/>
    <s v=" "/>
    <x v="0"/>
  </r>
  <r>
    <n v="52"/>
    <x v="50"/>
    <s v="SMASDH"/>
    <x v="5"/>
    <x v="1"/>
    <x v="47"/>
    <x v="44"/>
    <m/>
    <s v="SERGIANE"/>
    <x v="2"/>
    <x v="43"/>
    <d v="2023-01-16T00:00:00"/>
    <n v="90"/>
    <d v="2023-01-16T00:00:00"/>
    <x v="0"/>
    <s v="Fora do Prazo"/>
    <x v="50"/>
    <s v="0669 RECURSO ASSIST  SOCIAL"/>
    <x v="13"/>
    <s v="28.392.345/0001-57"/>
    <x v="49"/>
    <n v="326621.71999999997"/>
    <n v="308788"/>
    <x v="35"/>
    <s v=" "/>
    <x v="0"/>
  </r>
  <r>
    <n v="53"/>
    <x v="51"/>
    <s v="SMS"/>
    <x v="1"/>
    <x v="1"/>
    <x v="48"/>
    <x v="32"/>
    <m/>
    <s v="LEONARDO"/>
    <x v="2"/>
    <x v="44"/>
    <d v="2023-01-21T00:00:00"/>
    <n v="60"/>
    <d v="2023-01-21T00:00:00"/>
    <x v="0"/>
    <s v="Fora do Prazo"/>
    <x v="51"/>
    <s v="0621TRASF. FUNDO DO SUS"/>
    <x v="24"/>
    <s v="29.126.717/0001-66"/>
    <x v="50"/>
    <m/>
    <m/>
    <x v="17"/>
    <s v=" "/>
    <x v="0"/>
  </r>
  <r>
    <n v="54"/>
    <x v="52"/>
    <s v="SMS"/>
    <x v="1"/>
    <x v="1"/>
    <x v="49"/>
    <x v="45"/>
    <m/>
    <s v="JHENYFER"/>
    <x v="2"/>
    <x v="45"/>
    <d v="2023-02-14T00:00:00"/>
    <n v="90"/>
    <d v="2023-02-14T00:00:00"/>
    <x v="0"/>
    <s v="Fora do Prazo"/>
    <x v="52"/>
    <s v="0501 OUTROS RECURSOS"/>
    <x v="20"/>
    <s v="05.421.357/0001-67"/>
    <x v="51"/>
    <m/>
    <m/>
    <x v="17"/>
    <s v=" "/>
    <x v="0"/>
  </r>
  <r>
    <n v="55"/>
    <x v="53"/>
    <s v="SMS"/>
    <x v="1"/>
    <x v="1"/>
    <x v="50"/>
    <x v="46"/>
    <m/>
    <s v="LEONARDO"/>
    <x v="2"/>
    <x v="46"/>
    <d v="2023-05-20T00:00:00"/>
    <n v="180"/>
    <d v="2022-05-20T00:00:00"/>
    <x v="0"/>
    <s v="Fora do Prazo"/>
    <x v="53"/>
    <n v="601"/>
    <x v="23"/>
    <s v="29243.541/0001-22"/>
    <x v="52"/>
    <m/>
    <n v="285755.45"/>
    <x v="36"/>
    <s v=" "/>
    <x v="0"/>
  </r>
  <r>
    <n v="56"/>
    <x v="54"/>
    <s v="AMAR"/>
    <x v="6"/>
    <x v="14"/>
    <x v="51"/>
    <x v="47"/>
    <m/>
    <s v="CAMILA"/>
    <x v="2"/>
    <x v="46"/>
    <d v="2023-01-20T00:00:00"/>
    <n v="60"/>
    <d v="2023-01-20T00:00:00"/>
    <x v="0"/>
    <s v="Fora do Prazo"/>
    <x v="54"/>
    <s v="0704 Transf  royalties-Uniao"/>
    <x v="25"/>
    <s v="03.559.597/0001-05"/>
    <x v="53"/>
    <m/>
    <m/>
    <x v="17"/>
    <s v=" "/>
    <x v="0"/>
  </r>
  <r>
    <n v="57"/>
    <x v="55"/>
    <s v="AMAR"/>
    <x v="6"/>
    <x v="0"/>
    <x v="52"/>
    <x v="48"/>
    <m/>
    <s v="SERGIANE"/>
    <x v="2"/>
    <x v="47"/>
    <d v="2023-02-28T00:00:00"/>
    <n v="180"/>
    <d v="2023-02-28T00:00:00"/>
    <x v="0"/>
    <s v="Fora do Prazo"/>
    <x v="55"/>
    <s v="0704 Transf  royalties-Uniao"/>
    <x v="15"/>
    <s v="03.594.106/0001-72"/>
    <x v="54"/>
    <m/>
    <n v="272844.15000000002"/>
    <x v="37"/>
    <s v=" "/>
    <x v="0"/>
  </r>
  <r>
    <n v="58"/>
    <x v="56"/>
    <s v="AMAR"/>
    <x v="6"/>
    <x v="9"/>
    <x v="53"/>
    <x v="49"/>
    <m/>
    <s v="ANDRE"/>
    <x v="2"/>
    <x v="48"/>
    <d v="2023-04-05T00:00:00"/>
    <n v="149"/>
    <d v="2023-04-05T00:00:00"/>
    <x v="0"/>
    <s v="Fora do Prazo"/>
    <x v="56"/>
    <s v="0413 CONV. ESTADO /SAUDE"/>
    <x v="26"/>
    <s v="18.433.907/00"/>
    <x v="55"/>
    <n v="2047.22"/>
    <n v="189661.49"/>
    <x v="38"/>
    <s v=" "/>
    <x v="0"/>
  </r>
  <r>
    <n v="59"/>
    <x v="57"/>
    <s v="SMASDH"/>
    <x v="5"/>
    <x v="15"/>
    <x v="54"/>
    <x v="50"/>
    <m/>
    <s v="ANDRE"/>
    <x v="2"/>
    <x v="49"/>
    <d v="2023-03-03T00:00:00"/>
    <n v="88"/>
    <d v="2022-03-03T00:00:00"/>
    <x v="0"/>
    <s v="Fora do Prazo"/>
    <x v="57"/>
    <s v="0501 OUTROS RECURSOS"/>
    <x v="13"/>
    <s v="28.392.345/0001-57"/>
    <x v="56"/>
    <n v="5619.27"/>
    <n v="95227.73"/>
    <x v="39"/>
    <s v=" "/>
    <x v="0"/>
  </r>
  <r>
    <n v="60"/>
    <x v="58"/>
    <s v="SMOSP"/>
    <x v="0"/>
    <x v="16"/>
    <x v="55"/>
    <x v="51"/>
    <m/>
    <s v="SILVIO E ALVERNE"/>
    <x v="2"/>
    <x v="50"/>
    <d v="2022-11-19T00:00:00"/>
    <n v="30"/>
    <d v="2022-11-19T00:00:00"/>
    <x v="0"/>
    <s v="Fora do Prazo"/>
    <x v="58"/>
    <s v="0751-;CUSTEIO DE SERVIÇO DE ILUM."/>
    <x v="17"/>
    <s v="03.796.344/0001-47"/>
    <x v="57"/>
    <m/>
    <m/>
    <x v="17"/>
    <s v=" "/>
    <x v="0"/>
  </r>
  <r>
    <n v="61"/>
    <x v="59"/>
    <s v="SMOSP"/>
    <x v="0"/>
    <x v="16"/>
    <x v="55"/>
    <x v="52"/>
    <m/>
    <s v="CAMILA"/>
    <x v="2"/>
    <x v="46"/>
    <d v="2022-12-20T00:00:00"/>
    <n v="29"/>
    <d v="2020-12-20T00:00:00"/>
    <x v="0"/>
    <s v="Fora do Prazo"/>
    <x v="59"/>
    <s v="0751-;CUSTEIO DE SERVIÇO DE ILUM."/>
    <x v="17"/>
    <s v="037963440001-47"/>
    <x v="58"/>
    <m/>
    <m/>
    <x v="17"/>
    <s v=" "/>
    <x v="0"/>
  </r>
  <r>
    <n v="62"/>
    <x v="60"/>
    <s v="SMOSP"/>
    <x v="0"/>
    <x v="4"/>
    <x v="56"/>
    <x v="53"/>
    <m/>
    <s v="DOMENICA/JESSICA"/>
    <x v="2"/>
    <x v="51"/>
    <d v="2023-05-09T00:00:00"/>
    <n v="120"/>
    <s v="09/0/5/02023"/>
    <x v="0"/>
    <s v="Fora do Prazo"/>
    <x v="60"/>
    <s v="0501 OUTROS RECURSOS"/>
    <x v="14"/>
    <s v="30.115.126/0001-72"/>
    <x v="59"/>
    <n v="22478.77"/>
    <n v="438515.06"/>
    <x v="40"/>
    <s v=" "/>
    <x v="0"/>
  </r>
  <r>
    <n v="63"/>
    <x v="61"/>
    <s v="SMOSP"/>
    <x v="0"/>
    <x v="17"/>
    <x v="57"/>
    <x v="54"/>
    <m/>
    <s v="RITTON"/>
    <x v="2"/>
    <x v="52"/>
    <d v="2023-10-17T00:00:00"/>
    <n v="365"/>
    <d v="2023-10-17T00:00:00"/>
    <x v="0"/>
    <s v="Fora do Prazo"/>
    <x v="61"/>
    <s v="0501 OUTROS RECURSOS"/>
    <x v="27"/>
    <s v="36.513.463/0001-02"/>
    <x v="60"/>
    <m/>
    <m/>
    <x v="17"/>
    <s v=" "/>
    <x v="0"/>
  </r>
  <r>
    <n v="64"/>
    <x v="62"/>
    <s v="SMOSP"/>
    <x v="0"/>
    <x v="18"/>
    <x v="58"/>
    <x v="55"/>
    <m/>
    <s v="CAMILA"/>
    <x v="2"/>
    <x v="53"/>
    <d v="2023-01-06T00:00:00"/>
    <n v="30"/>
    <d v="2023-01-06T00:00:00"/>
    <x v="0"/>
    <s v="Fora do Prazo"/>
    <x v="62"/>
    <s v="0705CUSTEIO DE ILUMINAÇÃO P."/>
    <x v="17"/>
    <s v="03796344/0001-47"/>
    <x v="61"/>
    <m/>
    <m/>
    <x v="17"/>
    <s v=" "/>
    <x v="0"/>
  </r>
  <r>
    <n v="65"/>
    <x v="63"/>
    <s v="SMOSP"/>
    <x v="0"/>
    <x v="4"/>
    <x v="59"/>
    <x v="56"/>
    <m/>
    <s v="SUZANA"/>
    <x v="2"/>
    <x v="54"/>
    <d v="2023-08-24T00:00:00"/>
    <n v="273"/>
    <d v="2023-08-24T00:00:00"/>
    <x v="0"/>
    <s v="Fora do Prazo"/>
    <x v="63"/>
    <s v="0501 OUTROS RECURSOS"/>
    <x v="23"/>
    <s v="29.243.541/0001-22"/>
    <x v="62"/>
    <m/>
    <n v="598880.15"/>
    <x v="41"/>
    <s v=" "/>
    <x v="0"/>
  </r>
  <r>
    <n v="66"/>
    <x v="64"/>
    <s v="SMS"/>
    <x v="1"/>
    <x v="0"/>
    <x v="60"/>
    <x v="57"/>
    <m/>
    <s v="JHENYFER"/>
    <x v="2"/>
    <x v="55"/>
    <d v="2023-05-24T00:00:00"/>
    <n v="240"/>
    <d v="2023-05-24T00:00:00"/>
    <x v="0"/>
    <s v="Fora do Prazo"/>
    <x v="64"/>
    <s v="0500 RECURSO NAO VINCULADO A IMPOSTO"/>
    <x v="19"/>
    <s v="18.711.827/0001-79"/>
    <x v="63"/>
    <n v="217024.97"/>
    <n v="845630.85"/>
    <x v="42"/>
    <s v=" "/>
    <x v="0"/>
  </r>
  <r>
    <n v="67"/>
    <x v="65"/>
    <s v="SMOSP"/>
    <x v="0"/>
    <x v="16"/>
    <x v="39"/>
    <x v="58"/>
    <m/>
    <s v="DOMENICA"/>
    <x v="2"/>
    <x v="43"/>
    <d v="2023-01-16T00:00:00"/>
    <n v="90"/>
    <d v="2023-01-16T00:00:00"/>
    <x v="0"/>
    <s v="Fora do Prazo"/>
    <x v="65"/>
    <s v="0501 OUTROS RECURSOS"/>
    <x v="17"/>
    <s v="03796344/0001-47"/>
    <x v="64"/>
    <m/>
    <n v="242359.39"/>
    <x v="43"/>
    <s v=" "/>
    <x v="0"/>
  </r>
  <r>
    <n v="68"/>
    <x v="66"/>
    <s v="SMOSP"/>
    <x v="0"/>
    <x v="1"/>
    <x v="61"/>
    <x v="59"/>
    <m/>
    <s v="DOMENICA"/>
    <x v="2"/>
    <x v="56"/>
    <d v="2023-11-18T00:00:00"/>
    <n v="365"/>
    <d v="2023-02-16T00:00:00"/>
    <x v="0"/>
    <s v="Fora do Prazo"/>
    <x v="66"/>
    <s v="0501 OUTROS RECURSOS"/>
    <x v="5"/>
    <s v="01.074.283/0001-89"/>
    <x v="65"/>
    <n v="34495.43"/>
    <n v="182638.81"/>
    <x v="44"/>
    <s v=" "/>
    <x v="0"/>
  </r>
  <r>
    <n v="69"/>
    <x v="67"/>
    <s v="SMOSP"/>
    <x v="0"/>
    <x v="1"/>
    <x v="62"/>
    <x v="54"/>
    <m/>
    <s v="ALEXANDER"/>
    <x v="2"/>
    <x v="57"/>
    <d v="2023-01-14T00:00:00"/>
    <n v="121"/>
    <d v="2023-01-14T00:00:00"/>
    <x v="0"/>
    <s v="Fora do Prazo"/>
    <x v="67"/>
    <s v="0501 OUTROS RECURSOS"/>
    <x v="28"/>
    <s v="34.185.008/0001-91"/>
    <x v="66"/>
    <m/>
    <n v="99122.18"/>
    <x v="45"/>
    <s v=" "/>
    <x v="0"/>
  </r>
  <r>
    <n v="70"/>
    <x v="68"/>
    <s v="IND. E COM."/>
    <x v="8"/>
    <x v="4"/>
    <x v="63"/>
    <x v="60"/>
    <m/>
    <s v="ALEXANDER"/>
    <x v="2"/>
    <x v="58"/>
    <d v="2023-05-10T00:00:00"/>
    <n v="240"/>
    <d v="2023-05-10T00:00:00"/>
    <x v="0"/>
    <s v="Fora do Prazo"/>
    <x v="68"/>
    <s v="0501 OUTROS RECURSOS"/>
    <x v="19"/>
    <s v="18.711.827/0001-79"/>
    <x v="67"/>
    <m/>
    <n v="730408.19"/>
    <x v="46"/>
    <s v=" "/>
    <x v="0"/>
  </r>
  <r>
    <n v="71"/>
    <x v="69"/>
    <s v="SMS"/>
    <x v="1"/>
    <x v="1"/>
    <x v="64"/>
    <x v="60"/>
    <m/>
    <s v="ALEXANDER"/>
    <x v="2"/>
    <x v="59"/>
    <d v="2023-03-18T00:00:00"/>
    <n v="180"/>
    <d v="2023-03-18T00:00:00"/>
    <x v="0"/>
    <s v="Fora do Prazo"/>
    <x v="69"/>
    <s v="0413 CONV. ESTADO /SAUDE"/>
    <x v="19"/>
    <s v="18.711.827/0001-79"/>
    <x v="68"/>
    <m/>
    <n v="184696.85"/>
    <x v="47"/>
    <s v=" "/>
    <x v="0"/>
  </r>
  <r>
    <n v="72"/>
    <x v="70"/>
    <s v="SMOSP"/>
    <x v="0"/>
    <x v="19"/>
    <x v="65"/>
    <x v="61"/>
    <m/>
    <s v="MARIANA"/>
    <x v="0"/>
    <x v="41"/>
    <d v="2023-02-11T00:00:00"/>
    <n v="180"/>
    <d v="2023-02-11T00:00:00"/>
    <x v="0"/>
    <s v="Fora do Prazo"/>
    <x v="70"/>
    <s v="0501 OUTROS RECURSOS"/>
    <x v="21"/>
    <s v="33.078.843/000160"/>
    <x v="69"/>
    <m/>
    <n v="196633.85"/>
    <x v="48"/>
    <s v=" "/>
    <x v="0"/>
  </r>
  <r>
    <n v="73"/>
    <x v="8"/>
    <s v="SMOSP"/>
    <x v="0"/>
    <x v="5"/>
    <x v="66"/>
    <x v="62"/>
    <m/>
    <s v="MARIANA"/>
    <x v="2"/>
    <x v="8"/>
    <d v="2022-05-03T00:00:00"/>
    <n v="181"/>
    <d v="2022-05-03T00:00:00"/>
    <x v="0"/>
    <s v="Fora do Prazo"/>
    <x v="9"/>
    <s v="0501 OUTROS RECURSOS"/>
    <x v="29"/>
    <s v="15.609.021/0001-86"/>
    <x v="9"/>
    <m/>
    <n v="348328.25"/>
    <x v="49"/>
    <s v=" "/>
    <x v="0"/>
  </r>
  <r>
    <n v="74"/>
    <x v="28"/>
    <s v="SMOSP"/>
    <x v="0"/>
    <x v="1"/>
    <x v="67"/>
    <x v="54"/>
    <m/>
    <s v="VITOR"/>
    <x v="2"/>
    <x v="60"/>
    <d v="2023-04-01T00:00:00"/>
    <n v="293"/>
    <d v="2023-04-01T00:00:00"/>
    <x v="0"/>
    <s v="Fora do Prazo"/>
    <x v="71"/>
    <s v="0501 OUTROS RECURSOS"/>
    <x v="1"/>
    <s v="35.873.827/0001-94"/>
    <x v="28"/>
    <m/>
    <n v="917777.04"/>
    <x v="50"/>
    <s v=" "/>
    <x v="0"/>
  </r>
  <r>
    <n v="75"/>
    <x v="71"/>
    <s v="SMOSP"/>
    <x v="0"/>
    <x v="0"/>
    <x v="64"/>
    <x v="63"/>
    <m/>
    <s v="VITOR"/>
    <x v="2"/>
    <x v="61"/>
    <d v="2023-07-02T00:00:00"/>
    <n v="300"/>
    <d v="2023-07-02T00:00:00"/>
    <x v="0"/>
    <s v="Fora do Prazo"/>
    <x v="72"/>
    <s v="0413 CONV. ESTADO /SAUDE"/>
    <x v="16"/>
    <s v="73.107.948/0001-14"/>
    <x v="70"/>
    <m/>
    <n v="1280612.29"/>
    <x v="0"/>
    <s v=" "/>
    <x v="0"/>
  </r>
  <r>
    <n v="76"/>
    <x v="72"/>
    <s v="SMOSP"/>
    <x v="0"/>
    <x v="8"/>
    <x v="68"/>
    <x v="64"/>
    <m/>
    <s v="JANAINA"/>
    <x v="2"/>
    <x v="62"/>
    <d v="2023-04-05T00:00:00"/>
    <n v="30"/>
    <d v="2023-04-05T00:00:00"/>
    <x v="0"/>
    <s v="Fora do Prazo"/>
    <x v="73"/>
    <s v="0751-;CUSTEIO DE SERVIÇO DE ILUM."/>
    <x v="17"/>
    <s v="03.796.344/0001-47"/>
    <x v="71"/>
    <m/>
    <m/>
    <x v="17"/>
    <s v=" "/>
    <x v="0"/>
  </r>
  <r>
    <n v="77"/>
    <x v="73"/>
    <s v="SMOSP"/>
    <x v="0"/>
    <x v="20"/>
    <x v="69"/>
    <x v="65"/>
    <m/>
    <s v="CAMILA"/>
    <x v="2"/>
    <x v="63"/>
    <d v="2024-05-10T00:00:00"/>
    <n v="480"/>
    <d v="2024-05-10T00:00:00"/>
    <x v="0"/>
    <s v="Dentro do Prazo"/>
    <x v="60"/>
    <s v="0621TRASF. FUNDO DO SUS ESTADO"/>
    <x v="23"/>
    <s v="29.243.541/0001-22"/>
    <x v="72"/>
    <m/>
    <m/>
    <x v="17"/>
    <s v=" "/>
    <x v="0"/>
  </r>
  <r>
    <n v="78"/>
    <x v="74"/>
    <s v="SMOSP"/>
    <x v="0"/>
    <x v="16"/>
    <x v="70"/>
    <x v="66"/>
    <m/>
    <s v="JANAINA"/>
    <x v="2"/>
    <x v="62"/>
    <d v="2023-06-04T00:00:00"/>
    <n v="90"/>
    <d v="2023-06-04T00:00:00"/>
    <x v="0"/>
    <s v="Fora do Prazo"/>
    <x v="74"/>
    <s v="269 FUNDO MUNICIPAL DE ILUMINAÇÃO PÚBLICA"/>
    <x v="17"/>
    <s v="03796344/0001-47"/>
    <x v="73"/>
    <m/>
    <n v="105821.06"/>
    <x v="51"/>
    <s v=" "/>
    <x v="0"/>
  </r>
  <r>
    <n v="79"/>
    <x v="75"/>
    <s v="SMOSP"/>
    <x v="0"/>
    <x v="7"/>
    <x v="71"/>
    <x v="67"/>
    <m/>
    <s v="MARIANA"/>
    <x v="2"/>
    <x v="64"/>
    <d v="2023-08-13T00:00:00"/>
    <n v="90"/>
    <d v="2023-08-13T00:00:00"/>
    <x v="0"/>
    <s v="Fora do Prazo"/>
    <x v="75"/>
    <s v="15000000RECURSO NÃO VINCULADO IMPOSTO RENDA"/>
    <x v="1"/>
    <s v="35.873.827/0001-94"/>
    <x v="74"/>
    <n v="13385.85"/>
    <n v="299571.17"/>
    <x v="52"/>
    <s v=" "/>
    <x v="0"/>
  </r>
  <r>
    <n v="80"/>
    <x v="76"/>
    <s v="AMAR"/>
    <x v="6"/>
    <x v="21"/>
    <x v="72"/>
    <x v="65"/>
    <m/>
    <s v="JANAINA"/>
    <x v="2"/>
    <x v="65"/>
    <d v="2023-07-29T00:00:00"/>
    <n v="60"/>
    <d v="2023-07-29T00:00:00"/>
    <x v="0"/>
    <s v="Fora do Prazo"/>
    <x v="76"/>
    <s v="1704 TRANSPARENCIA UNIÃO"/>
    <x v="24"/>
    <s v="29.126.717/0001-96"/>
    <x v="75"/>
    <m/>
    <m/>
    <x v="17"/>
    <s v=" "/>
    <x v="0"/>
  </r>
  <r>
    <n v="81"/>
    <x v="77"/>
    <s v="AMAR"/>
    <x v="6"/>
    <x v="20"/>
    <x v="73"/>
    <x v="68"/>
    <m/>
    <s v="JESSICA"/>
    <x v="2"/>
    <x v="66"/>
    <d v="2023-08-22T00:00:00"/>
    <n v="120"/>
    <d v="2023-08-22T00:00:00"/>
    <x v="0"/>
    <s v="Fora do Prazo"/>
    <x v="77"/>
    <s v="1704 TRANSPARENCIA UNIÃO"/>
    <x v="2"/>
    <s v="02.042.314/0001-82"/>
    <x v="76"/>
    <m/>
    <m/>
    <x v="17"/>
    <s v=" "/>
    <x v="0"/>
  </r>
  <r>
    <n v="82"/>
    <x v="78"/>
    <s v="SMOSP"/>
    <x v="0"/>
    <x v="22"/>
    <x v="74"/>
    <x v="69"/>
    <m/>
    <s v="VITOR"/>
    <x v="0"/>
    <x v="67"/>
    <d v="2023-06-22T00:00:00"/>
    <n v="10"/>
    <s v="273/2022"/>
    <x v="0"/>
    <s v="Fora do Prazo"/>
    <x v="78"/>
    <s v="0501 OUTROS RECURSOS"/>
    <x v="20"/>
    <s v="05.421.357/0001-67"/>
    <x v="77"/>
    <m/>
    <n v="308100"/>
    <x v="0"/>
    <s v=" "/>
    <x v="0"/>
  </r>
  <r>
    <n v="83"/>
    <x v="79"/>
    <s v="SMOSP"/>
    <x v="0"/>
    <x v="23"/>
    <x v="75"/>
    <x v="70"/>
    <m/>
    <s v="DOMENICA"/>
    <x v="2"/>
    <x v="68"/>
    <d v="2023-09-23T00:00:00"/>
    <n v="61"/>
    <d v="2023-09-23T00:00:00"/>
    <x v="0"/>
    <s v="Fora do Prazo"/>
    <x v="69"/>
    <s v="2069  FUNDO M ILUMINAÇÃO"/>
    <x v="30"/>
    <s v="41.326.336/0001-26"/>
    <x v="78"/>
    <m/>
    <n v="42537.56"/>
    <x v="53"/>
    <s v=" "/>
    <x v="0"/>
  </r>
  <r>
    <n v="84"/>
    <x v="80"/>
    <s v="SMS"/>
    <x v="1"/>
    <x v="1"/>
    <x v="50"/>
    <x v="71"/>
    <m/>
    <s v="MARIANA"/>
    <x v="2"/>
    <x v="69"/>
    <d v="2023-11-15T00:00:00"/>
    <n v="121"/>
    <d v="2023-11-15T00:00:00"/>
    <x v="0"/>
    <s v="Fora do Prazo"/>
    <x v="79"/>
    <s v="1500.1002 RECURSOS NAO VINCULADO AO IMPOSTO DE RENDA"/>
    <x v="31"/>
    <s v="34.707.791/0001-06"/>
    <x v="79"/>
    <m/>
    <n v="66548.17"/>
    <x v="54"/>
    <s v=" "/>
    <x v="0"/>
  </r>
  <r>
    <n v="85"/>
    <x v="81"/>
    <s v="SMS"/>
    <x v="1"/>
    <x v="1"/>
    <x v="76"/>
    <x v="72"/>
    <m/>
    <s v="VITOR"/>
    <x v="2"/>
    <x v="70"/>
    <d v="2023-09-01T00:00:00"/>
    <n v="60"/>
    <d v="2023-09-01T00:00:00"/>
    <x v="0"/>
    <s v="Fora do Prazo"/>
    <x v="80"/>
    <n v="15001002"/>
    <x v="32"/>
    <s v="24131142/0001-56"/>
    <x v="80"/>
    <m/>
    <m/>
    <x v="17"/>
    <s v=" "/>
    <x v="0"/>
  </r>
  <r>
    <n v="86"/>
    <x v="82"/>
    <s v="SMOSP"/>
    <x v="0"/>
    <x v="24"/>
    <x v="27"/>
    <x v="73"/>
    <m/>
    <s v="JANAINA"/>
    <x v="2"/>
    <x v="71"/>
    <d v="2023-10-20T00:00:00"/>
    <n v="91"/>
    <d v="2023-10-20T00:00:00"/>
    <x v="0"/>
    <s v="Fora do Prazo"/>
    <x v="81"/>
    <s v="02069 FUNDO M. I.P"/>
    <x v="33"/>
    <s v="33.050.071-0001-58"/>
    <x v="81"/>
    <m/>
    <m/>
    <x v="17"/>
    <s v=" "/>
    <x v="0"/>
  </r>
  <r>
    <n v="87"/>
    <x v="83"/>
    <s v="SMOSP"/>
    <x v="0"/>
    <x v="25"/>
    <x v="77"/>
    <x v="74"/>
    <m/>
    <s v="JANAINA"/>
    <x v="2"/>
    <x v="72"/>
    <d v="2023-08-06T00:00:00"/>
    <n v="30"/>
    <d v="2023-08-06T00:00:00"/>
    <x v="0"/>
    <s v="Fora do Prazo"/>
    <x v="82"/>
    <s v="02069 FUNDO M. I.P"/>
    <x v="17"/>
    <s v="03.796.344/0001-47"/>
    <x v="82"/>
    <s v="  "/>
    <m/>
    <x v="55"/>
    <s v=" "/>
    <x v="0"/>
  </r>
  <r>
    <n v="88"/>
    <x v="84"/>
    <s v="SMOSP"/>
    <x v="0"/>
    <x v="8"/>
    <x v="78"/>
    <x v="75"/>
    <m/>
    <s v="JANAINA"/>
    <x v="2"/>
    <x v="68"/>
    <d v="2023-08-23T00:00:00"/>
    <n v="30"/>
    <d v="2023-08-23T00:00:00"/>
    <x v="0"/>
    <s v="Fora do Prazo"/>
    <x v="83"/>
    <s v="02069 FUNDO M. I.P"/>
    <x v="17"/>
    <s v="03796344/0001-47"/>
    <x v="83"/>
    <n v="0"/>
    <m/>
    <x v="17"/>
    <s v=" "/>
    <x v="0"/>
  </r>
  <r>
    <n v="89"/>
    <x v="85"/>
    <s v="SMS"/>
    <x v="1"/>
    <x v="1"/>
    <x v="79"/>
    <x v="70"/>
    <m/>
    <s v="VITOR"/>
    <x v="2"/>
    <x v="70"/>
    <d v="2024-04-01T00:00:00"/>
    <n v="273"/>
    <d v="2024-04-01T00:00:00"/>
    <x v="0"/>
    <s v="Dentro do Prazo"/>
    <x v="84"/>
    <s v="4060 FUNDO DE SAUDE"/>
    <x v="26"/>
    <s v="18.433.907/0001-00"/>
    <x v="84"/>
    <m/>
    <n v="518178.71"/>
    <x v="0"/>
    <s v=" "/>
    <x v="0"/>
  </r>
  <r>
    <n v="90"/>
    <x v="86"/>
    <s v="SMDUR"/>
    <x v="9"/>
    <x v="26"/>
    <x v="80"/>
    <x v="45"/>
    <m/>
    <s v="CAMILA"/>
    <x v="2"/>
    <x v="73"/>
    <m/>
    <n v="-45132"/>
    <d v="2024-06-20T00:00:00"/>
    <x v="0"/>
    <s v="Fora do Prazo"/>
    <x v="85"/>
    <s v="1754 RECURSOS DE OPERAÇAO E INSTALAÇAO DE CREDITO"/>
    <x v="5"/>
    <s v="01.074.283/0001-89"/>
    <x v="85"/>
    <m/>
    <m/>
    <x v="17"/>
    <s v=" "/>
    <x v="0"/>
  </r>
  <r>
    <n v="91"/>
    <x v="87"/>
    <s v="SMOSP"/>
    <x v="0"/>
    <x v="27"/>
    <x v="81"/>
    <x v="45"/>
    <m/>
    <s v="MARIANA"/>
    <x v="2"/>
    <x v="74"/>
    <m/>
    <n v="0"/>
    <m/>
    <x v="0"/>
    <s v="Fora do Prazo"/>
    <x v="86"/>
    <m/>
    <x v="34"/>
    <s v="06.168.978/0001-43"/>
    <x v="86"/>
    <n v="25913.02"/>
    <n v="312098.58"/>
    <x v="56"/>
    <s v=" "/>
    <x v="0"/>
  </r>
  <r>
    <n v="92"/>
    <x v="88"/>
    <s v="SMS"/>
    <x v="1"/>
    <x v="1"/>
    <x v="82"/>
    <x v="76"/>
    <m/>
    <s v="FERNANDA"/>
    <x v="2"/>
    <x v="75"/>
    <d v="2023-04-06T00:00:00"/>
    <n v="59"/>
    <d v="2023-04-06T00:00:00"/>
    <x v="0"/>
    <s v="Fora do Prazo"/>
    <x v="86"/>
    <m/>
    <x v="35"/>
    <m/>
    <x v="11"/>
    <m/>
    <m/>
    <x v="9"/>
    <s v=" "/>
    <x v="0"/>
  </r>
  <r>
    <n v="93"/>
    <x v="89"/>
    <s v="SMOSP"/>
    <x v="0"/>
    <x v="1"/>
    <x v="83"/>
    <x v="45"/>
    <m/>
    <s v="FERNANDA"/>
    <x v="2"/>
    <x v="76"/>
    <d v="2023-01-23T00:00:00"/>
    <n v="-213"/>
    <d v="2023-01-23T00:00:00"/>
    <x v="0"/>
    <s v="Fora do Prazo"/>
    <x v="87"/>
    <s v="****"/>
    <x v="23"/>
    <s v="29243.541/0001-22"/>
    <x v="87"/>
    <m/>
    <n v="180856.07"/>
    <x v="57"/>
    <s v=" "/>
    <x v="0"/>
  </r>
  <r>
    <n v="94"/>
    <x v="90"/>
    <s v="SMOSP"/>
    <x v="0"/>
    <x v="1"/>
    <x v="39"/>
    <x v="77"/>
    <m/>
    <s v="FERNANDA"/>
    <x v="2"/>
    <x v="77"/>
    <d v="2023-04-02T00:00:00"/>
    <n v="181"/>
    <d v="2023-04-02T00:00:00"/>
    <x v="0"/>
    <s v="Fora do Prazo"/>
    <x v="88"/>
    <s v="****"/>
    <x v="26"/>
    <s v="18.433.907/00"/>
    <x v="88"/>
    <m/>
    <n v="606282.68000000005"/>
    <x v="58"/>
    <s v=" "/>
    <x v="0"/>
  </r>
  <r>
    <n v="95"/>
    <x v="91"/>
    <s v="SMSOP"/>
    <x v="5"/>
    <x v="24"/>
    <x v="84"/>
    <x v="45"/>
    <m/>
    <s v="JANAINA"/>
    <x v="2"/>
    <x v="78"/>
    <d v="2023-12-11T00:00:00"/>
    <n v="121"/>
    <d v="2023-12-11T00:00:00"/>
    <x v="0"/>
    <s v="Dentro do Prazo"/>
    <x v="89"/>
    <s v="2069  FUNDO M ILUMINAÇÃO"/>
    <x v="33"/>
    <s v=" 33.50.071/0001-58"/>
    <x v="89"/>
    <m/>
    <n v="29186.3"/>
    <x v="0"/>
    <s v=" "/>
    <x v="0"/>
  </r>
  <r>
    <n v="96"/>
    <x v="92"/>
    <s v="SMOSP"/>
    <x v="0"/>
    <x v="28"/>
    <x v="85"/>
    <x v="45"/>
    <m/>
    <s v="JANAINA"/>
    <x v="2"/>
    <x v="79"/>
    <d v="2023-10-28T00:00:00"/>
    <n v="59"/>
    <d v="2023-10-28T00:00:00"/>
    <x v="0"/>
    <s v="Fora do Prazo"/>
    <x v="90"/>
    <s v="2069  FUNDO M ILUMINAÇÃO"/>
    <x v="17"/>
    <s v="03.796.344/0001-47"/>
    <x v="90"/>
    <m/>
    <m/>
    <x v="17"/>
    <s v=" "/>
    <x v="0"/>
  </r>
  <r>
    <n v="97"/>
    <x v="93"/>
    <s v="SMOSP"/>
    <x v="0"/>
    <x v="29"/>
    <x v="66"/>
    <x v="45"/>
    <m/>
    <s v="VITOR"/>
    <x v="2"/>
    <x v="80"/>
    <d v="2023-12-06T00:00:00"/>
    <n v="121"/>
    <d v="2023-12-06T00:00:00"/>
    <x v="0"/>
    <s v="Dentro do Prazo"/>
    <x v="91"/>
    <n v="2858"/>
    <x v="28"/>
    <s v="34.185.008/0001-91"/>
    <x v="91"/>
    <m/>
    <n v="371112.05"/>
    <x v="0"/>
    <s v=" "/>
    <x v="0"/>
  </r>
  <r>
    <n v="98"/>
    <x v="94"/>
    <s v="SMOSP"/>
    <x v="0"/>
    <x v="8"/>
    <x v="86"/>
    <x v="78"/>
    <m/>
    <s v="JANAINA"/>
    <x v="2"/>
    <x v="81"/>
    <d v="2023-11-22T00:00:00"/>
    <n v="30"/>
    <d v="2023-11-22T00:00:00"/>
    <x v="0"/>
    <s v="Fora do Prazo"/>
    <x v="92"/>
    <s v="2069  FUNDO M ILUMINAÇÃO"/>
    <x v="17"/>
    <s v="03796344/0001-47"/>
    <x v="92"/>
    <m/>
    <m/>
    <x v="17"/>
    <s v=" "/>
    <x v="0"/>
  </r>
  <r>
    <n v="99"/>
    <x v="95"/>
    <s v="SMOSP"/>
    <x v="0"/>
    <x v="8"/>
    <x v="87"/>
    <x v="79"/>
    <m/>
    <s v="JANAINA"/>
    <x v="2"/>
    <x v="81"/>
    <d v="2023-11-22T00:00:00"/>
    <n v="30"/>
    <d v="2023-11-22T00:00:00"/>
    <x v="0"/>
    <s v="Fora do Prazo"/>
    <x v="93"/>
    <s v="2069  FUNDO M ILUMINAÇÃO"/>
    <x v="17"/>
    <s v="03796344/0001-47"/>
    <x v="93"/>
    <m/>
    <m/>
    <x v="17"/>
    <s v=" "/>
    <x v="0"/>
  </r>
  <r>
    <n v="100"/>
    <x v="96"/>
    <s v="SMOSP"/>
    <x v="0"/>
    <x v="2"/>
    <x v="88"/>
    <x v="62"/>
    <m/>
    <s v="FELIPE"/>
    <x v="2"/>
    <x v="81"/>
    <d v="2024-06-21T00:00:00"/>
    <n v="242"/>
    <d v="2024-06-21T00:00:00"/>
    <x v="0"/>
    <s v="Dentro do Prazo"/>
    <x v="94"/>
    <s v="2704-TRASF. UNIÃO ROYALTIES E GAS"/>
    <x v="36"/>
    <s v="39.809.600/0001-30"/>
    <x v="94"/>
    <m/>
    <m/>
    <x v="17"/>
    <s v=" "/>
    <x v="0"/>
  </r>
  <r>
    <n v="101"/>
    <x v="97"/>
    <s v="SMOSP"/>
    <x v="0"/>
    <x v="4"/>
    <x v="89"/>
    <x v="45"/>
    <m/>
    <s v="MARIANA"/>
    <x v="2"/>
    <x v="82"/>
    <d v="2024-05-25T00:00:00"/>
    <n v="242"/>
    <d v="2024-05-25T00:00:00"/>
    <x v="0"/>
    <s v="Dentro do Prazo"/>
    <x v="95"/>
    <s v="2704-TRASF. UNIÃO ROYALTIES E GAS"/>
    <x v="36"/>
    <s v="39.809.600/0001-30"/>
    <x v="95"/>
    <m/>
    <n v="43785.21"/>
    <x v="59"/>
    <s v=" "/>
    <x v="0"/>
  </r>
  <r>
    <n v="102"/>
    <x v="98"/>
    <s v="SMOSP"/>
    <x v="0"/>
    <x v="30"/>
    <x v="90"/>
    <x v="80"/>
    <m/>
    <s v="MARIANA"/>
    <x v="2"/>
    <x v="83"/>
    <d v="2024-05-26T00:00:00"/>
    <n v="305"/>
    <d v="2024-05-26T00:00:00"/>
    <x v="0"/>
    <s v="Dentro do Prazo"/>
    <x v="96"/>
    <s v="2704-TRASF. UNIÃO ROYALTIES E GAS"/>
    <x v="23"/>
    <s v="29243.541/0001-22"/>
    <x v="96"/>
    <m/>
    <m/>
    <x v="17"/>
    <s v=" "/>
    <x v="0"/>
  </r>
  <r>
    <n v="103"/>
    <x v="99"/>
    <s v="SMOSP"/>
    <x v="0"/>
    <x v="31"/>
    <x v="91"/>
    <x v="81"/>
    <m/>
    <s v="MARIANA"/>
    <x v="2"/>
    <x v="84"/>
    <m/>
    <n v="-45196"/>
    <d v="4360-08-16T18:14:24"/>
    <x v="0"/>
    <s v="Fora do Prazo"/>
    <x v="97"/>
    <s v="2704-TRASF. UNIÃO ROYALTIES E GAS"/>
    <x v="8"/>
    <s v="11.002644/0001-35"/>
    <x v="97"/>
    <m/>
    <n v="15828.79"/>
    <x v="60"/>
    <s v=" "/>
    <x v="0"/>
  </r>
  <r>
    <n v="104"/>
    <x v="100"/>
    <s v="SMOSP"/>
    <x v="0"/>
    <x v="4"/>
    <x v="92"/>
    <x v="45"/>
    <m/>
    <s v="DOMENICA"/>
    <x v="2"/>
    <x v="85"/>
    <d v="2023-10-27T00:00:00"/>
    <n v="241"/>
    <d v="2023-10-27T00:00:00"/>
    <x v="0"/>
    <s v="Fora do Prazo"/>
    <x v="98"/>
    <s v="2069  FUNDO M ILUMINAÇÃO"/>
    <x v="14"/>
    <s v="30.115.126/0001-72"/>
    <x v="98"/>
    <m/>
    <n v="563524.68000000005"/>
    <x v="61"/>
    <s v=" "/>
    <x v="0"/>
  </r>
  <r>
    <n v="105"/>
    <x v="101"/>
    <s v="SMS"/>
    <x v="1"/>
    <x v="32"/>
    <x v="93"/>
    <x v="45"/>
    <m/>
    <s v="DOMENICA"/>
    <x v="2"/>
    <x v="86"/>
    <d v="2023-11-27T00:00:00"/>
    <n v="224"/>
    <d v="2023-11-27T00:00:00"/>
    <x v="0"/>
    <s v="Fora do Prazo"/>
    <x v="99"/>
    <s v="1704 TRANSPARENCIA UNIÃO"/>
    <x v="23"/>
    <s v="29243.541/0001-22"/>
    <x v="99"/>
    <m/>
    <n v="149924.37"/>
    <x v="62"/>
    <s v=" "/>
    <x v="0"/>
  </r>
  <r>
    <n v="106"/>
    <x v="102"/>
    <s v="SMOSP"/>
    <x v="0"/>
    <x v="4"/>
    <x v="94"/>
    <x v="45"/>
    <m/>
    <s v="DOMENICA"/>
    <x v="2"/>
    <x v="87"/>
    <d v="2024-02-28T00:00:00"/>
    <n v="183"/>
    <d v="2024-02-28T00:00:00"/>
    <x v="0"/>
    <s v="Dentro do Prazo"/>
    <x v="100"/>
    <s v="2704-TRASF. UNIÃO ROYALTIES E GAS"/>
    <x v="24"/>
    <s v="29.126.717/0001-66"/>
    <x v="100"/>
    <m/>
    <n v="50192.46"/>
    <x v="63"/>
    <s v=" "/>
    <x v="0"/>
  </r>
  <r>
    <n v="107"/>
    <x v="103"/>
    <s v="SMS"/>
    <x v="1"/>
    <x v="33"/>
    <x v="95"/>
    <x v="45"/>
    <m/>
    <s v="ALEXANDER"/>
    <x v="2"/>
    <x v="68"/>
    <d v="2023-09-24T00:00:00"/>
    <n v="62"/>
    <d v="2023-09-24T00:00:00"/>
    <x v="0"/>
    <s v="Fora do Prazo"/>
    <x v="101"/>
    <s v="1704 TRANSPARENCIA UNIÃO"/>
    <x v="13"/>
    <s v="28.392.345/0001/57"/>
    <x v="101"/>
    <m/>
    <n v="49831.97"/>
    <x v="64"/>
    <s v=" "/>
    <x v="0"/>
  </r>
  <r>
    <m/>
    <x v="10"/>
    <m/>
    <x v="9"/>
    <x v="3"/>
    <x v="11"/>
    <x v="21"/>
    <m/>
    <m/>
    <x v="4"/>
    <x v="74"/>
    <m/>
    <m/>
    <m/>
    <x v="0"/>
    <m/>
    <x v="86"/>
    <m/>
    <x v="35"/>
    <m/>
    <x v="11"/>
    <m/>
    <m/>
    <x v="65"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6">
  <r>
    <n v="1"/>
    <x v="0"/>
    <s v="Educar"/>
    <x v="0"/>
    <x v="0"/>
    <x v="0"/>
    <x v="0"/>
    <s v="Longitude: 391951.748 m E;   Latitude: 5067668.658 m S "/>
    <s v="Maria Rita (Eng. Civil - SME"/>
    <x v="0"/>
    <x v="0"/>
    <d v="2023-05-20T00:00:00"/>
    <n v="306"/>
    <d v="2023-07-27T00:00:00"/>
    <x v="0"/>
    <s v="Fora do Prazo"/>
    <x v="0"/>
    <s v="0500 - Recursos não vinculados a impostos"/>
    <x v="0"/>
    <s v="34.707.791/0001-06"/>
    <x v="0"/>
    <n v="101690.65"/>
    <n v="423569.30000000005"/>
    <x v="0"/>
    <s v=""/>
    <x v="0"/>
  </r>
  <r>
    <n v="2"/>
    <x v="1"/>
    <s v="Educar"/>
    <x v="0"/>
    <x v="1"/>
    <x v="1"/>
    <x v="1"/>
    <s v="Longitude: 570868.919 m E;   Latitude: 7536412.894 m S "/>
    <s v="Rafael (Eng. Civil - SME)"/>
    <x v="0"/>
    <x v="1"/>
    <d v="2021-10-28T00:00:00"/>
    <n v="122"/>
    <d v="2021-12-28T00:00:00"/>
    <x v="0"/>
    <s v="Fora do Prazo"/>
    <x v="1"/>
    <s v="09 - FUNDEB"/>
    <x v="1"/>
    <s v="34.707.791/0001-06"/>
    <x v="1"/>
    <m/>
    <n v="228941.67"/>
    <x v="0"/>
    <s v=""/>
    <x v="0"/>
  </r>
  <r>
    <n v="3"/>
    <x v="2"/>
    <s v="Educar"/>
    <x v="0"/>
    <x v="2"/>
    <x v="2"/>
    <x v="2"/>
    <s v="Longitude: 551570.252 m E;   Latitude: 7513705.269 m S "/>
    <s v="Rafael (Eng. Civil - SME)"/>
    <x v="0"/>
    <x v="2"/>
    <d v="2022-05-19T00:00:00"/>
    <n v="304"/>
    <d v="2022-07-18T00:00:00"/>
    <x v="0"/>
    <s v="Fora do Prazo"/>
    <x v="2"/>
    <s v="17 - Salário Ed / 09 - FUNDEB"/>
    <x v="2"/>
    <s v="02.042.314/0001-82"/>
    <x v="2"/>
    <n v="325922.45999999996"/>
    <n v="1225641.0699999998"/>
    <x v="0"/>
    <s v=""/>
    <x v="0"/>
  </r>
  <r>
    <n v="4"/>
    <x v="3"/>
    <s v="Educar"/>
    <x v="0"/>
    <x v="2"/>
    <x v="3"/>
    <x v="3"/>
    <s v="Longitude: 562624.009 m E;   Latitude: 7515912.9909 m S "/>
    <s v="Rafael (Eng. Civil - SME)"/>
    <x v="0"/>
    <x v="3"/>
    <d v="2022-01-03T00:00:00"/>
    <n v="153"/>
    <d v="2022-02-23T00:00:00"/>
    <x v="0"/>
    <s v="Fora do Prazo"/>
    <x v="3"/>
    <s v="17 - Salário Ed"/>
    <x v="3"/>
    <s v="34.185.008/0001-91"/>
    <x v="3"/>
    <m/>
    <n v="289583.19"/>
    <x v="0"/>
    <s v=""/>
    <x v="0"/>
  </r>
  <r>
    <n v="5"/>
    <x v="4"/>
    <s v="Educar"/>
    <x v="0"/>
    <x v="3"/>
    <x v="4"/>
    <x v="4"/>
    <s v="Longitude: 558068 m E;   Latitude: 7514623 m S"/>
    <s v="Rafael(Eng. Civil - SME)"/>
    <x v="0"/>
    <x v="4"/>
    <d v="2023-06-29T00:00:00"/>
    <n v="653"/>
    <m/>
    <x v="1"/>
    <s v="Fora do Prazo"/>
    <x v="4"/>
    <s v="09 - FUNDEB / 00 - PROPRIO"/>
    <x v="4"/>
    <s v="15.609.021/0001-86"/>
    <x v="4"/>
    <n v="157326.13"/>
    <n v="715972.66"/>
    <x v="0"/>
    <s v=""/>
    <x v="0"/>
  </r>
  <r>
    <n v="6"/>
    <x v="5"/>
    <s v="Educar"/>
    <x v="0"/>
    <x v="4"/>
    <x v="5"/>
    <x v="5"/>
    <s v="Longitude 555477 m E;      Latitude 7514698 m S"/>
    <s v="Kamille (Eng. Civil - SME)"/>
    <x v="0"/>
    <x v="5"/>
    <d v="2022-02-28T00:00:00"/>
    <n v="151"/>
    <d v="2022-04-28T00:00:00"/>
    <x v="0"/>
    <s v="Fora do Prazo"/>
    <x v="5"/>
    <s v="00 - Próprio"/>
    <x v="5"/>
    <s v="11.002.644/2001-35"/>
    <x v="5"/>
    <m/>
    <n v="212573.21"/>
    <x v="0"/>
    <s v=""/>
    <x v="0"/>
  </r>
  <r>
    <n v="7"/>
    <x v="6"/>
    <s v="Educar"/>
    <x v="0"/>
    <x v="2"/>
    <x v="6"/>
    <x v="6"/>
    <s v="Lontitude: 551978 m E;     Latitude: 7513878 m S"/>
    <s v="Thamires (Eng. Civil - SME)"/>
    <x v="1"/>
    <x v="6"/>
    <d v="2022-08-16T00:00:00"/>
    <n v="273"/>
    <m/>
    <x v="0"/>
    <s v="Fora do Prazo"/>
    <x v="6"/>
    <s v="09 - FUNDEB"/>
    <x v="4"/>
    <s v="15.609.021/0001-86"/>
    <x v="6"/>
    <m/>
    <n v="518444.82"/>
    <x v="1"/>
    <s v=""/>
    <x v="1"/>
  </r>
  <r>
    <n v="8"/>
    <x v="7"/>
    <s v="Educar"/>
    <x v="0"/>
    <x v="1"/>
    <x v="7"/>
    <x v="7"/>
    <s v="Longitude: 558124 m E;   Latitude: 751695 m S"/>
    <s v="Thamires (Eng. Civil - SME); Rafael (Eng. Civil - SME)"/>
    <x v="0"/>
    <x v="7"/>
    <d v="2022-06-03T00:00:00"/>
    <n v="212"/>
    <d v="2022-06-28T00:00:00"/>
    <x v="0"/>
    <s v="Fora do Prazo"/>
    <x v="7"/>
    <s v="09 - FUNDEB / 00 - PROPRIO"/>
    <x v="6"/>
    <s v="73.107.948/0001-14"/>
    <x v="7"/>
    <n v="47064.41"/>
    <n v="614478.65"/>
    <x v="2"/>
    <s v=""/>
    <x v="0"/>
  </r>
  <r>
    <n v="9"/>
    <x v="8"/>
    <s v="Educar"/>
    <x v="0"/>
    <x v="5"/>
    <x v="8"/>
    <x v="8"/>
    <s v="Longitude: 563654.009 m E;   Latitude: 7515912.9909 m S"/>
    <s v="Rafael (Eng. Civil - SME)"/>
    <x v="0"/>
    <x v="8"/>
    <d v="2022-02-04T00:00:00"/>
    <n v="123"/>
    <d v="2022-05-10T00:00:00"/>
    <x v="0"/>
    <s v="Fora do Prazo"/>
    <x v="8"/>
    <s v="09 - FUNDEB"/>
    <x v="7"/>
    <s v="28.392.345/0001-57"/>
    <x v="8"/>
    <m/>
    <n v="247932.12"/>
    <x v="0"/>
    <s v=""/>
    <x v="2"/>
  </r>
  <r>
    <n v="10"/>
    <x v="9"/>
    <s v="Educar"/>
    <x v="0"/>
    <x v="5"/>
    <x v="9"/>
    <x v="9"/>
    <s v="Longitude: 556350  m E;   Latitude: 7513988 m S"/>
    <s v="Thamires (Eng. Civil - SME)"/>
    <x v="0"/>
    <x v="9"/>
    <d v="2022-09-29T00:00:00"/>
    <n v="304"/>
    <m/>
    <x v="0"/>
    <s v="Fora do Prazo"/>
    <x v="9"/>
    <s v="09 - FUNDEB / 00 - PROPRIO"/>
    <x v="2"/>
    <s v="02.042.314-0001-82"/>
    <x v="9"/>
    <n v="205235.09000000003"/>
    <n v="792551.21"/>
    <x v="3"/>
    <s v=""/>
    <x v="3"/>
  </r>
  <r>
    <n v="11"/>
    <x v="10"/>
    <s v="Educar"/>
    <x v="0"/>
    <x v="1"/>
    <x v="10"/>
    <x v="10"/>
    <s v="Longitude: 551870.252 m E;   Latitude: 7513785.269 m S  xxx"/>
    <s v="Rafael (Eng. Civil - SME)"/>
    <x v="0"/>
    <x v="10"/>
    <d v="2022-09-04T00:00:00"/>
    <n v="286"/>
    <m/>
    <x v="0"/>
    <s v="Fora do Prazo"/>
    <x v="10"/>
    <s v="00 - Próprio / 09 - FUNDEB"/>
    <x v="2"/>
    <s v="02.042.314/0001-82"/>
    <x v="10"/>
    <n v="105406.43"/>
    <n v="648015.61999999988"/>
    <x v="0"/>
    <s v=""/>
    <x v="0"/>
  </r>
  <r>
    <n v="12"/>
    <x v="11"/>
    <s v="Educar"/>
    <x v="0"/>
    <x v="2"/>
    <x v="11"/>
    <x v="11"/>
    <s v="Longitude 554977 m E;      Latitude 7514698 m S"/>
    <s v="Thamires (Eng. Civil - SME)"/>
    <x v="0"/>
    <x v="9"/>
    <d v="2022-04-29T00:00:00"/>
    <n v="151"/>
    <d v="2022-04-29T00:00:00"/>
    <x v="0"/>
    <s v="Fora do Prazo"/>
    <x v="11"/>
    <s v="09 - FUNDEB / 00 - PROPRIO"/>
    <x v="3"/>
    <s v="34.185.008/0001-91"/>
    <x v="11"/>
    <m/>
    <n v="253444.36"/>
    <x v="4"/>
    <s v=""/>
    <x v="0"/>
  </r>
  <r>
    <n v="13"/>
    <x v="12"/>
    <s v="Educar"/>
    <x v="0"/>
    <x v="6"/>
    <x v="12"/>
    <x v="4"/>
    <s v="Longitude: 558068 m E;    Latitude: 7514623 m S"/>
    <s v="Rafael(Eng. Civil - SME)"/>
    <x v="0"/>
    <x v="9"/>
    <d v="2023-07-09T00:00:00"/>
    <n v="587"/>
    <m/>
    <x v="2"/>
    <s v="Fora do Prazo"/>
    <x v="12"/>
    <s v="09 - FUNDEB / 00 - PROPRIO"/>
    <x v="4"/>
    <s v="15.609.021/0001-86"/>
    <x v="12"/>
    <m/>
    <n v="647120.71"/>
    <x v="0"/>
    <s v=""/>
    <x v="0"/>
  </r>
  <r>
    <n v="14"/>
    <x v="13"/>
    <s v="Educar"/>
    <x v="0"/>
    <x v="7"/>
    <x v="13"/>
    <x v="12"/>
    <s v="Longitude: 555187 m E;   Latitude: 7515240 m S"/>
    <s v="Rafael (Eng. Civil - SME); Brener (Eng. Civil - SME)"/>
    <x v="0"/>
    <x v="11"/>
    <d v="2023-08-12T00:00:00"/>
    <n v="638"/>
    <d v="2023-08-14T00:00:00"/>
    <x v="0"/>
    <s v="Fora do Prazo"/>
    <x v="13"/>
    <s v="09 - FUNDEB"/>
    <x v="5"/>
    <s v="11.002.644/0001-35"/>
    <x v="13"/>
    <n v="48558.82"/>
    <n v="1350872.47"/>
    <x v="0"/>
    <s v=""/>
    <x v="0"/>
  </r>
  <r>
    <n v="15"/>
    <x v="14"/>
    <s v="Educar"/>
    <x v="0"/>
    <x v="7"/>
    <x v="14"/>
    <x v="13"/>
    <s v="Longitude: 561780 m E;    Latitude: 7515726 m S"/>
    <s v=" Rafael (Eng. Civil - SME)"/>
    <x v="2"/>
    <x v="12"/>
    <d v="2023-06-22T00:00:00"/>
    <n v="547"/>
    <m/>
    <x v="0"/>
    <s v="Fora do Prazo"/>
    <x v="14"/>
    <s v="09 - FUNDEB"/>
    <x v="6"/>
    <s v="73.107.948/0001-14"/>
    <x v="14"/>
    <n v="197055.97"/>
    <n v="1246425.1100000001"/>
    <x v="5"/>
    <s v=""/>
    <x v="0"/>
  </r>
  <r>
    <n v="16"/>
    <x v="15"/>
    <s v="Educar"/>
    <x v="0"/>
    <x v="8"/>
    <x v="15"/>
    <x v="14"/>
    <s v="Longitude: 558048 m E;    Latitude: 7514523 m S"/>
    <s v="Kamille (Eng. Civil - SME)"/>
    <x v="0"/>
    <x v="13"/>
    <d v="2022-03-15T00:00:00"/>
    <n v="90"/>
    <d v="2022-04-17T00:00:00"/>
    <x v="0"/>
    <s v="Fora do Prazo"/>
    <x v="15"/>
    <s v="00 - Próprio"/>
    <x v="1"/>
    <s v="34.707.791/0001-08"/>
    <x v="15"/>
    <m/>
    <n v="44553.02"/>
    <x v="0"/>
    <s v=""/>
    <x v="0"/>
  </r>
  <r>
    <n v="17"/>
    <x v="16"/>
    <s v="Educar"/>
    <x v="0"/>
    <x v="1"/>
    <x v="16"/>
    <x v="15"/>
    <s v="Longitude: 435938522 m E;    Latitude: 45609457 m S"/>
    <s v="Brener (Eng. Civil - SME)"/>
    <x v="0"/>
    <x v="14"/>
    <d v="2022-10-24T00:00:00"/>
    <n v="273"/>
    <d v="2022-12-01T00:00:00"/>
    <x v="0"/>
    <s v="Fora do Prazo"/>
    <x v="16"/>
    <s v="09 - FUNDEB"/>
    <x v="3"/>
    <s v="34.185.008/0001-91"/>
    <x v="16"/>
    <m/>
    <n v="568669.15"/>
    <x v="0"/>
    <s v=""/>
    <x v="0"/>
  </r>
  <r>
    <n v="18"/>
    <x v="17"/>
    <s v="Educar"/>
    <x v="0"/>
    <x v="5"/>
    <x v="17"/>
    <x v="16"/>
    <s v="Longitude: 412998211 m E;    Latitude: 4582437947 m S"/>
    <s v="Brener (Eng. Civil - SME)"/>
    <x v="0"/>
    <x v="15"/>
    <d v="2022-04-19T00:00:00"/>
    <n v="90"/>
    <d v="2022-05-10T00:00:00"/>
    <x v="0"/>
    <s v="Fora do Prazo"/>
    <x v="17"/>
    <s v="09 - FUNDEB"/>
    <x v="8"/>
    <s v="27.621.915/0001-70"/>
    <x v="17"/>
    <m/>
    <n v="45439.839999999997"/>
    <x v="6"/>
    <s v=""/>
    <x v="4"/>
  </r>
  <r>
    <n v="19"/>
    <x v="18"/>
    <s v="Educar"/>
    <x v="0"/>
    <x v="9"/>
    <x v="18"/>
    <x v="17"/>
    <s v="Longitude: 562654.009 m E;   Latitude: 751592.9909 m S "/>
    <s v="Rafael (Eng. Civil - SME)"/>
    <x v="0"/>
    <x v="16"/>
    <d v="2022-07-14T00:00:00"/>
    <n v="150"/>
    <d v="2022-07-15T00:00:00"/>
    <x v="0"/>
    <s v="Fora do Prazo"/>
    <x v="18"/>
    <s v="09 - FUNDEB"/>
    <x v="2"/>
    <s v="02.042.314/0001-82"/>
    <x v="18"/>
    <m/>
    <n v="533392.93999999994"/>
    <x v="0"/>
    <s v=""/>
    <x v="0"/>
  </r>
  <r>
    <n v="20"/>
    <x v="19"/>
    <s v="Educar"/>
    <x v="0"/>
    <x v="2"/>
    <x v="19"/>
    <x v="18"/>
    <s v="Longitude: 382933.724 m E;   Latitude: 5073010.005 m N "/>
    <s v="Gabriella (Eng. Civil - SME)"/>
    <x v="0"/>
    <x v="17"/>
    <d v="2023-07-28T00:00:00"/>
    <n v="543"/>
    <d v="2023-10-05T00:00:00"/>
    <x v="0"/>
    <s v="Fora do Prazo"/>
    <x v="19"/>
    <s v="09 - FUNDEB"/>
    <x v="4"/>
    <s v="15.609.021/0001-86"/>
    <x v="19"/>
    <m/>
    <n v="1383092.34"/>
    <x v="7"/>
    <s v=""/>
    <x v="5"/>
  </r>
  <r>
    <n v="21"/>
    <x v="20"/>
    <s v="Educar"/>
    <x v="0"/>
    <x v="10"/>
    <x v="20"/>
    <x v="19"/>
    <s v="Longitude: 551316 m E;    Latitude: 7514087 m S"/>
    <s v="Thamires (Eng. Civil - SME); Rafael (Eng. Civil - SME)"/>
    <x v="0"/>
    <x v="16"/>
    <d v="2022-11-13T00:00:00"/>
    <n v="272"/>
    <d v="2023-01-26T00:00:00"/>
    <x v="0"/>
    <s v="Fora do Prazo"/>
    <x v="20"/>
    <s v="0540 - Transf. Do FUNDEB / 0500 - Recursos não vinculados a impostos"/>
    <x v="9"/>
    <s v="01.074.283/0001-89"/>
    <x v="20"/>
    <n v="55140.960000000006"/>
    <n v="1198653.73"/>
    <x v="8"/>
    <s v=""/>
    <x v="6"/>
  </r>
  <r>
    <n v="22"/>
    <x v="21"/>
    <s v="Educar"/>
    <x v="0"/>
    <x v="11"/>
    <x v="21"/>
    <x v="18"/>
    <s v="Longitude: 382933.724 m E;   Latitude: 5073010.005 m N "/>
    <s v="Gabriella (Eng. Civil - SME)"/>
    <x v="0"/>
    <x v="18"/>
    <d v="2023-02-13T00:00:00"/>
    <n v="336"/>
    <d v="2023-03-20T00:00:00"/>
    <x v="0"/>
    <s v="Fora do Prazo"/>
    <x v="21"/>
    <s v="0540 - Transf. Do FUNDEB / 0500 - Recursos não vinculados a impostos"/>
    <x v="4"/>
    <s v="15.609.021/0001-86"/>
    <x v="21"/>
    <m/>
    <n v="584969.15"/>
    <x v="9"/>
    <s v=""/>
    <x v="0"/>
  </r>
  <r>
    <n v="23"/>
    <x v="22"/>
    <s v="Educar"/>
    <x v="0"/>
    <x v="12"/>
    <x v="18"/>
    <x v="17"/>
    <s v="Longitude: 562624.009 m E;   Latitude: 7515912.9909 m S "/>
    <s v="Rafael (Eng. Civil - SME)"/>
    <x v="1"/>
    <x v="19"/>
    <d v="2022-10-22T00:00:00"/>
    <n v="214"/>
    <m/>
    <x v="0"/>
    <s v="Fora do Prazo"/>
    <x v="22"/>
    <s v="0540 - Transf. Do FUNDEB / 0500 - Recursos não vinculados a impostos"/>
    <x v="10"/>
    <s v="20.771.101-0002-54"/>
    <x v="22"/>
    <m/>
    <n v="218238.79"/>
    <x v="10"/>
    <s v=""/>
    <x v="7"/>
  </r>
  <r>
    <n v="24"/>
    <x v="23"/>
    <s v="Educar"/>
    <x v="0"/>
    <x v="2"/>
    <x v="22"/>
    <x v="20"/>
    <m/>
    <m/>
    <x v="3"/>
    <x v="20"/>
    <m/>
    <n v="0"/>
    <m/>
    <x v="0"/>
    <s v="Fora do Prazo"/>
    <x v="23"/>
    <s v="0540 - Transf. Do FUNDEB / 0500 - Recursos não vinculados a impostos"/>
    <x v="4"/>
    <s v="15.609.021/0001-86"/>
    <x v="23"/>
    <m/>
    <m/>
    <x v="11"/>
    <s v=""/>
    <x v="8"/>
  </r>
  <r>
    <n v="25"/>
    <x v="24"/>
    <s v="Educar"/>
    <x v="0"/>
    <x v="13"/>
    <x v="23"/>
    <x v="21"/>
    <s v="Longitude: 561943 m E;    Latitude: 7516081 m S"/>
    <s v="Fabricio (Eng. Civil - SME); Rafael (Eng. Civil - SME); André (Eng. Civil - SMOSP)"/>
    <x v="1"/>
    <x v="19"/>
    <d v="2023-05-22T00:00:00"/>
    <n v="426"/>
    <m/>
    <x v="0"/>
    <s v="Fora do Prazo"/>
    <x v="24"/>
    <s v="0540 - Transf. Do FUNDEB / 0500 - Recursos não vinculados a impostos"/>
    <x v="11"/>
    <s v="33.243.003/0001-05"/>
    <x v="24"/>
    <n v="222122.62"/>
    <n v="986412.28"/>
    <x v="12"/>
    <s v=""/>
    <x v="0"/>
  </r>
  <r>
    <n v="26"/>
    <x v="25"/>
    <s v="Educar"/>
    <x v="0"/>
    <x v="11"/>
    <x v="22"/>
    <x v="20"/>
    <m/>
    <m/>
    <x v="3"/>
    <x v="20"/>
    <m/>
    <n v="0"/>
    <m/>
    <x v="0"/>
    <s v="Fora do Prazo"/>
    <x v="25"/>
    <s v="0540 - Transf. Do FUNDEB / 0500 - Recursos não vinculados a impostos"/>
    <x v="4"/>
    <s v="15.609.021/0001-86"/>
    <x v="25"/>
    <m/>
    <m/>
    <x v="11"/>
    <s v=""/>
    <x v="8"/>
  </r>
  <r>
    <n v="27"/>
    <x v="26"/>
    <s v="Educar"/>
    <x v="0"/>
    <x v="2"/>
    <x v="24"/>
    <x v="22"/>
    <s v="Longitude: 555210 m E;   Latitude: 7515739 m S"/>
    <s v="Thamires (Eng. Civil - SME)"/>
    <x v="0"/>
    <x v="21"/>
    <d v="2021-11-14T00:00:00"/>
    <n v="426"/>
    <d v="2021-11-11T00:00:00"/>
    <x v="0"/>
    <s v="Fora do Prazo"/>
    <x v="26"/>
    <s v="0017 - Recurso Salário Educação / 0009 - Recursos do FUNBED / 0017 - Recurso Salário Educação"/>
    <x v="12"/>
    <s v="11.002.644/0001-35"/>
    <x v="26"/>
    <n v="84007.65"/>
    <n v="719285.54"/>
    <x v="13"/>
    <s v=""/>
    <x v="0"/>
  </r>
  <r>
    <n v="28"/>
    <x v="27"/>
    <s v="Educar"/>
    <x v="0"/>
    <x v="14"/>
    <x v="25"/>
    <x v="23"/>
    <s v="Longitude: 554733 m E;    Latitude: 7515660 m S"/>
    <s v="Thamires (Eng. Civil - SME)"/>
    <x v="0"/>
    <x v="22"/>
    <d v="2021-08-08T00:00:00"/>
    <n v="299"/>
    <d v="2021-08-25T00:00:00"/>
    <x v="0"/>
    <s v="Fora do Prazo"/>
    <x v="27"/>
    <s v="0017 - Recurso Salário Educação / 0009 - Recursos do FUNBED / 0017 - Recurso Salário Educação"/>
    <x v="13"/>
    <s v="01.074.283/0001-89"/>
    <x v="27"/>
    <n v="31018.54"/>
    <n v="213391.57"/>
    <x v="14"/>
    <s v=""/>
    <x v="0"/>
  </r>
  <r>
    <n v="29"/>
    <x v="28"/>
    <s v="Educar"/>
    <x v="0"/>
    <x v="15"/>
    <x v="26"/>
    <x v="24"/>
    <s v="Longitude: 556837 m E;   Latitude: 7513482 m S"/>
    <s v="Thamires (Eng. Civil - SME)"/>
    <x v="0"/>
    <x v="23"/>
    <d v="2021-08-27T00:00:00"/>
    <n v="94"/>
    <d v="2021-09-08T00:00:00"/>
    <x v="0"/>
    <s v="Fora do Prazo"/>
    <x v="28"/>
    <s v="0017 - Recurso Salário Educação"/>
    <x v="12"/>
    <s v="11.002.644/0001-35"/>
    <x v="28"/>
    <m/>
    <n v="385658.04"/>
    <x v="0"/>
    <s v=""/>
    <x v="0"/>
  </r>
  <r>
    <m/>
    <x v="29"/>
    <m/>
    <x v="1"/>
    <x v="16"/>
    <x v="22"/>
    <x v="20"/>
    <s v="Longitude: 553479 m E;   Latitude: 7516235 m S"/>
    <s v="Thamires (Eng. Civil - SME)"/>
    <x v="4"/>
    <x v="20"/>
    <m/>
    <m/>
    <m/>
    <x v="0"/>
    <m/>
    <x v="29"/>
    <m/>
    <x v="14"/>
    <m/>
    <x v="29"/>
    <m/>
    <m/>
    <x v="15"/>
    <m/>
    <x v="0"/>
  </r>
  <r>
    <n v="30"/>
    <x v="30"/>
    <s v="Educar"/>
    <x v="0"/>
    <x v="17"/>
    <x v="9"/>
    <x v="25"/>
    <s v="Longitude: 556350  m E;   Latitude: 7513988 m S"/>
    <s v="Thamires (Eng. Civil - SME)"/>
    <x v="0"/>
    <x v="24"/>
    <d v="2021-08-24T00:00:00"/>
    <n v="518"/>
    <d v="2021-08-16T00:00:00"/>
    <x v="0"/>
    <s v="Fora do Prazo"/>
    <x v="30"/>
    <s v="0009 - Recurso Fundeb / 0000 - Recursos Próprios / 0017 - Recurso Salário Educação"/>
    <x v="13"/>
    <s v="01.074.283/0001-89"/>
    <x v="30"/>
    <n v="78322.740000000005"/>
    <n v="392576.47"/>
    <x v="16"/>
    <s v=""/>
    <x v="0"/>
  </r>
  <r>
    <n v="31"/>
    <x v="31"/>
    <s v="Educar"/>
    <x v="0"/>
    <x v="1"/>
    <x v="27"/>
    <x v="26"/>
    <s v="Longitude: 561524.009 m E;   Latitude: 7512512.9909 m S "/>
    <s v="Rafael (Eng. Civil - SME); Brener (Eng. Civil - SME)"/>
    <x v="1"/>
    <x v="25"/>
    <d v="2023-06-06T00:00:00"/>
    <n v="365"/>
    <m/>
    <x v="0"/>
    <s v="Fora do Prazo"/>
    <x v="31"/>
    <s v="0540 - Transf. Do FUNDEB / 0500 - Recursos não vinculados a impostos"/>
    <x v="10"/>
    <s v="20.771.101-0002-54"/>
    <x v="31"/>
    <m/>
    <n v="86905.74"/>
    <x v="17"/>
    <s v=""/>
    <x v="9"/>
  </r>
  <r>
    <n v="32"/>
    <x v="32"/>
    <s v="Educar"/>
    <x v="0"/>
    <x v="18"/>
    <x v="28"/>
    <x v="27"/>
    <s v="Longitude: 563524.009 m E;   Latitude: 7519412.9909 m S "/>
    <s v="Rafael (Eng. Civil - SME)"/>
    <x v="2"/>
    <x v="26"/>
    <d v="2023-09-27T00:00:00"/>
    <n v="513"/>
    <m/>
    <x v="0"/>
    <s v="Fora do Prazo"/>
    <x v="32"/>
    <s v="0540 - Transf. Do FUNDEB "/>
    <x v="15"/>
    <s v="11.002.644/0001-35"/>
    <x v="32"/>
    <n v="321944.18"/>
    <n v="2302837.2200000002"/>
    <x v="18"/>
    <s v=""/>
    <x v="0"/>
  </r>
  <r>
    <n v="33"/>
    <x v="33"/>
    <s v="Educar"/>
    <x v="0"/>
    <x v="19"/>
    <x v="24"/>
    <x v="28"/>
    <s v="Longitude: 555210 m E;   Latitude: 7515739 m S"/>
    <s v="Thamires (Eng. Civil - SME)"/>
    <x v="0"/>
    <x v="27"/>
    <d v="2023-04-30T00:00:00"/>
    <n v="335"/>
    <d v="2023-08-02T00:00:00"/>
    <x v="0"/>
    <s v="Fora do Prazo"/>
    <x v="33"/>
    <s v="0540 - Transf. Do FUNDEB "/>
    <x v="15"/>
    <s v="11.002.644/0001-35"/>
    <x v="33"/>
    <m/>
    <n v="448006.33"/>
    <x v="0"/>
    <s v=""/>
    <x v="0"/>
  </r>
  <r>
    <n v="34"/>
    <x v="34"/>
    <s v="Educar"/>
    <x v="0"/>
    <x v="20"/>
    <x v="29"/>
    <x v="29"/>
    <s v="Longitude: 674389640 m E;   Latitude: 497947793 m S"/>
    <s v="Brener (Eng. Civil - SME)"/>
    <x v="0"/>
    <x v="28"/>
    <d v="2023-01-16T00:00:00"/>
    <n v="245"/>
    <d v="2023-03-01T00:00:00"/>
    <x v="0"/>
    <s v="Fora do Prazo"/>
    <x v="34"/>
    <s v="0540 - Transf. Do FUNDEB "/>
    <x v="16"/>
    <s v="30.115.126/0001/72"/>
    <x v="34"/>
    <n v="56988.11"/>
    <n v="399124.4"/>
    <x v="19"/>
    <s v=""/>
    <x v="0"/>
  </r>
  <r>
    <n v="35"/>
    <x v="35"/>
    <s v="Educar"/>
    <x v="0"/>
    <x v="21"/>
    <x v="27"/>
    <x v="26"/>
    <s v="Longitude: 388219884 m E;   Latitude: 462548456 m S"/>
    <s v="Brener (Eng. Civil - SME)"/>
    <x v="0"/>
    <x v="27"/>
    <d v="2023-06-30T00:00:00"/>
    <n v="396"/>
    <d v="2023-08-01T00:00:00"/>
    <x v="0"/>
    <s v="Fora do Prazo"/>
    <x v="35"/>
    <s v="0500 - Recursos não vinculados a impostos"/>
    <x v="1"/>
    <s v="34.707.791/0001-06"/>
    <x v="35"/>
    <m/>
    <n v="337810.15"/>
    <x v="20"/>
    <s v=""/>
    <x v="0"/>
  </r>
  <r>
    <n v="36"/>
    <x v="36"/>
    <s v="Educar"/>
    <x v="0"/>
    <x v="22"/>
    <x v="4"/>
    <x v="4"/>
    <s v="Longitude: 558068 m E;    Latitude: 7514623 m S"/>
    <s v="Thamires (Eng. Civil - SME)"/>
    <x v="0"/>
    <x v="29"/>
    <d v="2023-01-11T00:00:00"/>
    <n v="184"/>
    <d v="2023-02-01T00:00:00"/>
    <x v="0"/>
    <s v="Fora do Prazo"/>
    <x v="36"/>
    <s v="0500 - Recursos não vinculados a impostos"/>
    <x v="16"/>
    <s v="30.115.126/0001/72"/>
    <x v="36"/>
    <m/>
    <n v="413720.26"/>
    <x v="21"/>
    <s v=""/>
    <x v="10"/>
  </r>
  <r>
    <n v="37"/>
    <x v="37"/>
    <s v="Educar"/>
    <x v="0"/>
    <x v="1"/>
    <x v="30"/>
    <x v="30"/>
    <s v="Longitude: 261509.158 m E; Latitude: 5068050.305 m S"/>
    <s v="Brener (Eng. Civil - SME)"/>
    <x v="2"/>
    <x v="0"/>
    <d v="2023-11-13T00:00:00"/>
    <n v="483"/>
    <m/>
    <x v="0"/>
    <s v="Fora do Prazo"/>
    <x v="37"/>
    <s v="0540 - Transf. Do FUNDEB / 0500 - Recursos não vinculados a impostos"/>
    <x v="6"/>
    <s v="73.107.948/0001-14"/>
    <x v="37"/>
    <n v="182958.42"/>
    <n v="1100103.48"/>
    <x v="22"/>
    <s v=""/>
    <x v="11"/>
  </r>
  <r>
    <n v="38"/>
    <x v="38"/>
    <s v="Educar"/>
    <x v="0"/>
    <x v="1"/>
    <x v="31"/>
    <x v="31"/>
    <s v="Longitude: 389520.686 m E; Latitude: 5067400.871 m S"/>
    <s v="Brener (Eng. Civil - SME)"/>
    <x v="2"/>
    <x v="30"/>
    <d v="2023-12-12T00:00:00"/>
    <n v="484"/>
    <m/>
    <x v="0"/>
    <s v="Dentro do Prazo"/>
    <x v="38"/>
    <s v="0501 - Outros Rec. não vinculados"/>
    <x v="13"/>
    <s v="01.074.283/0001-89"/>
    <x v="38"/>
    <n v="260046.89"/>
    <n v="1103525.44"/>
    <x v="23"/>
    <s v=""/>
    <x v="12"/>
  </r>
  <r>
    <n v="39"/>
    <x v="39"/>
    <s v="Educar"/>
    <x v="0"/>
    <x v="23"/>
    <x v="31"/>
    <x v="31"/>
    <s v="Longitude: 389520.686 m E; Latitude: 5067400.871 m S"/>
    <s v="Brener (Eng. Civil - SME)"/>
    <x v="5"/>
    <x v="31"/>
    <d v="2023-05-29T00:00:00"/>
    <n v="273"/>
    <m/>
    <x v="3"/>
    <s v="Fora do Prazo"/>
    <x v="39"/>
    <s v="0501 - Outros Rec. não vinculados"/>
    <x v="17"/>
    <s v="07.981.224/0001-70"/>
    <x v="39"/>
    <m/>
    <n v="202709.23"/>
    <x v="24"/>
    <n v="201"/>
    <x v="13"/>
  </r>
  <r>
    <n v="40"/>
    <x v="40"/>
    <s v="Educar"/>
    <x v="0"/>
    <x v="24"/>
    <x v="6"/>
    <x v="6"/>
    <s v="Lontitude: 551978 m E;     Latitude: 7513878 m S"/>
    <s v="Janaína (Eng. Eletricista - SMO)"/>
    <x v="0"/>
    <x v="32"/>
    <d v="2021-12-22T00:00:00"/>
    <n v="91"/>
    <m/>
    <x v="0"/>
    <s v="Fora do Prazo"/>
    <x v="40"/>
    <m/>
    <x v="17"/>
    <s v="07.981.224/0001-70"/>
    <x v="40"/>
    <m/>
    <n v="248867.88"/>
    <x v="0"/>
    <s v=""/>
    <x v="0"/>
  </r>
  <r>
    <n v="41"/>
    <x v="41"/>
    <s v="Educar"/>
    <x v="0"/>
    <x v="7"/>
    <x v="32"/>
    <x v="32"/>
    <s v="Longitude: 382109.446 m E; Latitude: 5070609.595 m S"/>
    <s v="Brener (Eng. Civil - SME)&#10;Rafael (Eng. Civil - SME)"/>
    <x v="2"/>
    <x v="33"/>
    <d v="2023-11-23T00:00:00"/>
    <n v="365"/>
    <m/>
    <x v="0"/>
    <s v="Fora do Prazo"/>
    <x v="41"/>
    <s v="0550 - Tranf. Salário Educação&#10;..."/>
    <x v="18"/>
    <s v="29.243.541/0001-22"/>
    <x v="41"/>
    <m/>
    <n v="681736.2"/>
    <x v="25"/>
    <s v=""/>
    <x v="0"/>
  </r>
  <r>
    <n v="42"/>
    <x v="40"/>
    <s v="Educar"/>
    <x v="0"/>
    <x v="2"/>
    <x v="33"/>
    <x v="33"/>
    <s v="Longitude: 392457.171 m E; Latitude: 5081382.847 m S"/>
    <s v="Brener (Eng. Civil - SME)"/>
    <x v="0"/>
    <x v="34"/>
    <d v="2023-09-04T00:00:00"/>
    <n v="273"/>
    <d v="2023-09-06T00:00:00"/>
    <x v="0"/>
    <s v="Fora do Prazo"/>
    <x v="42"/>
    <s v="0550 - Tranf. Salário Educação&#10;..."/>
    <x v="19"/>
    <s v="24.131.142/0001-56"/>
    <x v="42"/>
    <n v="18211.73"/>
    <n v="1006822.96"/>
    <x v="0"/>
    <s v=""/>
    <x v="0"/>
  </r>
  <r>
    <n v="43"/>
    <x v="42"/>
    <s v="Educar"/>
    <x v="0"/>
    <x v="25"/>
    <x v="34"/>
    <x v="34"/>
    <m/>
    <s v="Fabricio (Eng. Civil - SME)"/>
    <x v="0"/>
    <x v="35"/>
    <d v="2023-08-19T00:00:00"/>
    <n v="243"/>
    <d v="2023-08-19T00:00:00"/>
    <x v="0"/>
    <s v="Fora do Prazo"/>
    <x v="43"/>
    <s v="0501 - Outros Rec. não vinculados"/>
    <x v="20"/>
    <s v="18.711.827/0001-79"/>
    <x v="43"/>
    <n v="157846.71"/>
    <n v="715613.79"/>
    <x v="26"/>
    <s v=""/>
    <x v="0"/>
  </r>
  <r>
    <n v="44"/>
    <x v="43"/>
    <s v="Educar"/>
    <x v="0"/>
    <x v="2"/>
    <x v="35"/>
    <x v="35"/>
    <m/>
    <s v="Maria Rita (Eng. Civil - SME)"/>
    <x v="2"/>
    <x v="36"/>
    <d v="2023-07-26T00:00:00"/>
    <n v="212"/>
    <m/>
    <x v="0"/>
    <s v="Fora do Prazo"/>
    <x v="44"/>
    <s v="0550 - Tranf. Salário Educação&#10;..."/>
    <x v="21"/>
    <s v="29.243.541/0001-22"/>
    <x v="44"/>
    <n v="238698.15"/>
    <n v="441731.62000000005"/>
    <x v="27"/>
    <s v=""/>
    <x v="0"/>
  </r>
  <r>
    <n v="45"/>
    <x v="44"/>
    <s v="Educar"/>
    <x v="0"/>
    <x v="7"/>
    <x v="36"/>
    <x v="35"/>
    <m/>
    <s v="Maria Rita (Eng. Civil - SME)&#10;Gabriella (Eng. Civil - SME)"/>
    <x v="2"/>
    <x v="35"/>
    <d v="2023-12-19T00:00:00"/>
    <n v="365"/>
    <m/>
    <x v="0"/>
    <s v="Dentro do Prazo"/>
    <x v="45"/>
    <s v="0501 - Outros Rec. não vinculados"/>
    <x v="22"/>
    <s v="73.107.948/0001-14"/>
    <x v="45"/>
    <m/>
    <n v="1202474.6000000001"/>
    <x v="28"/>
    <s v=""/>
    <x v="0"/>
  </r>
  <r>
    <n v="46"/>
    <x v="45"/>
    <s v="Educar"/>
    <x v="0"/>
    <x v="14"/>
    <x v="37"/>
    <x v="36"/>
    <m/>
    <s v="Brener (Eng. Civil - SME)"/>
    <x v="2"/>
    <x v="36"/>
    <d v="2023-12-26T00:00:00"/>
    <n v="365"/>
    <m/>
    <x v="0"/>
    <s v="Dentro do Prazo"/>
    <x v="46"/>
    <s v="0550 - Tranf. Salário Educação&#10;..."/>
    <x v="20"/>
    <s v="18.711.827/0001-79"/>
    <x v="46"/>
    <m/>
    <n v="706786.2"/>
    <x v="29"/>
    <s v=""/>
    <x v="0"/>
  </r>
  <r>
    <n v="47"/>
    <x v="46"/>
    <s v="Educar"/>
    <x v="0"/>
    <x v="26"/>
    <x v="38"/>
    <x v="37"/>
    <s v="Longitude: 381061 m E;     Latitude: 5052129 m S"/>
    <s v="Brener (Eng. Civil - SME)"/>
    <x v="5"/>
    <x v="37"/>
    <d v="2023-07-26T00:00:00"/>
    <n v="149"/>
    <m/>
    <x v="4"/>
    <s v="Fora do Prazo"/>
    <x v="47"/>
    <s v="0550 - Tranf. Salário Educação&#10;..."/>
    <x v="23"/>
    <s v="18.433.907/0001-00"/>
    <x v="47"/>
    <m/>
    <n v="63208.7"/>
    <x v="30"/>
    <n v="151"/>
    <x v="14"/>
  </r>
  <r>
    <n v="48"/>
    <x v="47"/>
    <s v="Educar"/>
    <x v="0"/>
    <x v="27"/>
    <x v="39"/>
    <x v="38"/>
    <s v="22°28'43.4''S 44°30'03.6''W"/>
    <s v="Lídya (Eng. Civil - SME)    Rafael (Eng. Civil - SME)"/>
    <x v="2"/>
    <x v="38"/>
    <d v="2023-08-10T00:00:00"/>
    <n v="212"/>
    <m/>
    <x v="0"/>
    <s v="Fora do Prazo"/>
    <x v="48"/>
    <s v="0550 - Tranf. Salário Educação&#10;..."/>
    <x v="9"/>
    <s v="01.074.283/0001-89"/>
    <x v="48"/>
    <m/>
    <n v="1059213.6100000001"/>
    <x v="31"/>
    <s v=""/>
    <x v="0"/>
  </r>
  <r>
    <n v="49"/>
    <x v="48"/>
    <s v="Educar"/>
    <x v="0"/>
    <x v="28"/>
    <x v="39"/>
    <x v="38"/>
    <s v="22°28'43.4''S 44°30'03.6''W"/>
    <s v="Lídya (Eng. Civil - SME)    Rafael (Eng. Civil - SME)"/>
    <x v="2"/>
    <x v="39"/>
    <d v="2023-09-13T00:00:00"/>
    <n v="184"/>
    <m/>
    <x v="0"/>
    <s v="Fora do Prazo"/>
    <x v="49"/>
    <s v="1.500.1001 - Recursos não vinculados a impostos&#10;"/>
    <x v="9"/>
    <s v="01.074.283/0001-89"/>
    <x v="49"/>
    <m/>
    <n v="266057.98"/>
    <x v="32"/>
    <s v=""/>
    <x v="0"/>
  </r>
  <r>
    <n v="50"/>
    <x v="49"/>
    <s v="Educar"/>
    <x v="0"/>
    <x v="29"/>
    <x v="40"/>
    <x v="39"/>
    <m/>
    <s v="João Lucas (Eng. Civil - SME)    "/>
    <x v="2"/>
    <x v="40"/>
    <d v="2024-01-15T00:00:00"/>
    <n v="335"/>
    <m/>
    <x v="0"/>
    <s v="Dentro do Prazo"/>
    <x v="50"/>
    <s v="0550 - Tranf. Salário Educação / 500 - Recurso Próprio /  540 - Recurso do FUNDEB"/>
    <x v="22"/>
    <s v="73.107.948/0001-14"/>
    <x v="50"/>
    <n v="1235779.97"/>
    <n v="333404.71000000002"/>
    <x v="33"/>
    <s v=""/>
    <x v="0"/>
  </r>
  <r>
    <n v="51"/>
    <x v="50"/>
    <s v="Educar"/>
    <x v="0"/>
    <x v="30"/>
    <x v="28"/>
    <x v="27"/>
    <s v="Longitude: 563524.009 m E;   Latitude: 7519412.9909 m S "/>
    <s v="Rafael (Eng. Civil - SME)"/>
    <x v="2"/>
    <x v="41"/>
    <d v="2023-10-19T00:00:00"/>
    <n v="153"/>
    <m/>
    <x v="0"/>
    <s v="Fora do Prazo"/>
    <x v="51"/>
    <s v="0017 - Recurso Salário Educação / 0009 - Recursos do FUNBED / 0017 - Recurso Salário Educação"/>
    <x v="15"/>
    <s v="11.002.644/0001-35"/>
    <x v="51"/>
    <m/>
    <n v="242801.82"/>
    <x v="34"/>
    <s v=""/>
    <x v="0"/>
  </r>
  <r>
    <n v="52"/>
    <x v="51"/>
    <s v="Educar"/>
    <x v="0"/>
    <x v="30"/>
    <x v="41"/>
    <x v="6"/>
    <s v="Lontitude: 551978 m E;     Latitude: 7513878 m S"/>
    <s v="João Lucas (Eng. Civil - SME)   "/>
    <x v="2"/>
    <x v="42"/>
    <d v="2024-05-12T00:00:00"/>
    <n v="335"/>
    <m/>
    <x v="0"/>
    <s v="Dentro do Prazo"/>
    <x v="52"/>
    <s v="500 - Recurso Próprio / 540 - Recurso do FUNDEB / 550 - Salário Educação"/>
    <x v="2"/>
    <s v="02.042.314/0001-82"/>
    <x v="52"/>
    <m/>
    <n v="481110.22"/>
    <x v="35"/>
    <s v=""/>
    <x v="0"/>
  </r>
  <r>
    <n v="53"/>
    <x v="52"/>
    <s v="Educar"/>
    <x v="0"/>
    <x v="31"/>
    <x v="42"/>
    <x v="36"/>
    <m/>
    <s v="João Lucas (Eng. Civil - SME)"/>
    <x v="2"/>
    <x v="43"/>
    <d v="2024-01-28T00:00:00"/>
    <n v="214"/>
    <m/>
    <x v="0"/>
    <s v="Dentro do Prazo"/>
    <x v="53"/>
    <s v="540 -Recurso Educaçõa / 500 - Recurso Próprio"/>
    <x v="24"/>
    <s v="35873827/0001-94"/>
    <x v="53"/>
    <m/>
    <n v="591222.68999999994"/>
    <x v="36"/>
    <s v=""/>
    <x v="0"/>
  </r>
  <r>
    <n v="54"/>
    <x v="53"/>
    <s v="Educar"/>
    <x v="0"/>
    <x v="32"/>
    <x v="43"/>
    <x v="40"/>
    <m/>
    <s v="João Lucas (Eng. Civil - SME)  Lidya Giovanna (Eng. Civil - SME)"/>
    <x v="2"/>
    <x v="44"/>
    <d v="2023-12-14T00:00:00"/>
    <n v="122"/>
    <m/>
    <x v="0"/>
    <s v="Dentro do Prazo"/>
    <x v="54"/>
    <s v="500 - Recurso Próprio /  550 - Salário Educação"/>
    <x v="25"/>
    <s v="41.062.253/0001-77"/>
    <x v="54"/>
    <m/>
    <n v="142060.91"/>
    <x v="37"/>
    <s v=""/>
    <x v="0"/>
  </r>
  <r>
    <n v="55"/>
    <x v="54"/>
    <s v="Educar"/>
    <x v="0"/>
    <x v="33"/>
    <x v="44"/>
    <x v="41"/>
    <m/>
    <s v="João Lucas (Eng. Civil - SME)  Lidya Giovanna (Eng. Civil - SME)"/>
    <x v="2"/>
    <x v="45"/>
    <d v="2024-10-10T00:00:00"/>
    <n v="366"/>
    <m/>
    <x v="0"/>
    <s v="Dentro do Prazo"/>
    <x v="55"/>
    <m/>
    <x v="26"/>
    <s v="29126717/0001-66"/>
    <x v="55"/>
    <m/>
    <n v="0"/>
    <x v="11"/>
    <m/>
    <x v="0"/>
  </r>
  <r>
    <n v="56"/>
    <x v="55"/>
    <s v="Educar"/>
    <x v="0"/>
    <x v="34"/>
    <x v="37"/>
    <x v="36"/>
    <m/>
    <s v="Brener (Eng. Civil - SME)"/>
    <x v="2"/>
    <x v="46"/>
    <d v="2023-11-10T00:00:00"/>
    <n v="123"/>
    <m/>
    <x v="0"/>
    <s v="Fora do Prazo"/>
    <x v="56"/>
    <s v="1.500.1001 - Recursos não vinculados a impostos&#10;"/>
    <x v="27"/>
    <s v="37263614/0001-00"/>
    <x v="56"/>
    <m/>
    <n v="464067.79"/>
    <x v="38"/>
    <s v=""/>
    <x v="0"/>
  </r>
  <r>
    <n v="57"/>
    <x v="56"/>
    <s v="Educar"/>
    <x v="0"/>
    <x v="35"/>
    <x v="45"/>
    <x v="20"/>
    <m/>
    <s v="Maria Rita (Eng. Civil - SME)&#10;Gabriella (Eng. Civil - SME)"/>
    <x v="2"/>
    <x v="47"/>
    <d v="2024-06-29T00:00:00"/>
    <n v="305"/>
    <m/>
    <x v="0"/>
    <s v="Dentro do Prazo"/>
    <x v="57"/>
    <s v="0017 - Recurso Salário Educação"/>
    <x v="28"/>
    <s v="39809600/0001-30"/>
    <x v="57"/>
    <m/>
    <n v="330084.69"/>
    <x v="39"/>
    <s v=""/>
    <x v="0"/>
  </r>
  <r>
    <n v="58"/>
    <x v="57"/>
    <s v="Educar"/>
    <x v="0"/>
    <x v="36"/>
    <x v="46"/>
    <x v="42"/>
    <m/>
    <s v="Rafael (Eng. Civil - SME)&#10;João Lucas (Eng. Civil - SME)"/>
    <x v="2"/>
    <x v="48"/>
    <d v="2024-10-20T00:00:00"/>
    <n v="396"/>
    <m/>
    <x v="0"/>
    <s v="Dentro do Prazo"/>
    <x v="58"/>
    <s v="000 - Recurso Próprio"/>
    <x v="5"/>
    <s v="11.002.644/0001-35"/>
    <x v="58"/>
    <m/>
    <m/>
    <x v="15"/>
    <m/>
    <x v="0"/>
  </r>
  <r>
    <n v="59"/>
    <x v="58"/>
    <s v="Educar"/>
    <x v="0"/>
    <x v="37"/>
    <x v="47"/>
    <x v="43"/>
    <m/>
    <s v="&#10;Gabriella (Eng. Civil - SME)"/>
    <x v="2"/>
    <x v="49"/>
    <d v="2024-07-06T00:00:00"/>
    <n v="243"/>
    <m/>
    <x v="0"/>
    <s v="Dentro do Prazo"/>
    <x v="59"/>
    <s v="0017 - Recurso Salário Educação / 0009 - Recursos do FUNBED / 0017 - Recurso Salário Educação"/>
    <x v="28"/>
    <s v="39809600/0001-30"/>
    <x v="59"/>
    <m/>
    <m/>
    <x v="11"/>
    <s v=""/>
    <x v="0"/>
  </r>
  <r>
    <n v="60"/>
    <x v="59"/>
    <s v="Educar"/>
    <x v="0"/>
    <x v="38"/>
    <x v="23"/>
    <x v="21"/>
    <s v="Longitude: 561943 m E;    Latitude: 7516081 m S"/>
    <s v="Brener (Eng. Civil - SME)&#10;Rafael (Eng. Civil - SME)&#10;Fernanda (Eng. Civil - SME)"/>
    <x v="2"/>
    <x v="50"/>
    <d v="2024-05-02T00:00:00"/>
    <n v="213"/>
    <m/>
    <x v="0"/>
    <s v="Dentro do Prazo"/>
    <x v="60"/>
    <s v="0540 - Recurso Do FUNDEB / 0500 - Recurso Próprio"/>
    <x v="2"/>
    <s v="02.042.314/0001-82"/>
    <x v="60"/>
    <m/>
    <m/>
    <x v="11"/>
    <s v=""/>
    <x v="15"/>
  </r>
  <r>
    <n v="61"/>
    <x v="60"/>
    <s v="Educar"/>
    <x v="0"/>
    <x v="39"/>
    <x v="48"/>
    <x v="44"/>
    <m/>
    <s v="Maria Rita (Eng. Civil - SME)"/>
    <x v="2"/>
    <x v="50"/>
    <d v="2024-05-02T00:00:00"/>
    <n v="213"/>
    <m/>
    <x v="0"/>
    <s v="Dentro do Prazo"/>
    <x v="61"/>
    <s v="1.500.1001 - Recursos não vinculados a impostos&#10;"/>
    <x v="28"/>
    <s v="39809600/0001-30"/>
    <x v="61"/>
    <m/>
    <m/>
    <x v="11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  <r>
    <m/>
    <x v="29"/>
    <m/>
    <x v="1"/>
    <x v="16"/>
    <x v="49"/>
    <x v="45"/>
    <m/>
    <m/>
    <x v="4"/>
    <x v="20"/>
    <m/>
    <m/>
    <m/>
    <x v="0"/>
    <m/>
    <x v="29"/>
    <m/>
    <x v="14"/>
    <m/>
    <x v="29"/>
    <m/>
    <m/>
    <x v="15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6" cacheId="61" applyNumberFormats="0" applyBorderFormats="0" applyFontFormats="0" applyPatternFormats="0" applyAlignmentFormats="0" applyWidthHeightFormats="1" dataCaption="Valores" updatedVersion="3" minRefreshableVersion="3" showCalcMbrs="0" useAutoFormatting="1" rowGrandTotals="0" itemPrintTitles="1" createdVersion="3" indent="0" outline="1" outlineData="1" multipleFieldFilters="0">
  <location ref="A3:A27" firstHeaderRow="1" firstDataRow="1" firstDataCol="1" rowPageCount="1" colPageCount="1"/>
  <pivotFields count="26">
    <pivotField showAll="0"/>
    <pivotField axis="axisRow" showAll="0">
      <items count="67">
        <item m="1" x="64"/>
        <item x="4"/>
        <item x="3"/>
        <item x="28"/>
        <item m="1" x="63"/>
        <item m="1" x="65"/>
        <item x="7"/>
        <item x="16"/>
        <item x="13"/>
        <item x="9"/>
        <item x="8"/>
        <item x="33"/>
        <item x="12"/>
        <item x="10"/>
        <item x="20"/>
        <item x="2"/>
        <item x="26"/>
        <item x="25"/>
        <item x="18"/>
        <item x="22"/>
        <item x="21"/>
        <item x="23"/>
        <item x="17"/>
        <item x="32"/>
        <item x="31"/>
        <item x="14"/>
        <item x="24"/>
        <item x="30"/>
        <item x="34"/>
        <item x="35"/>
        <item x="0"/>
        <item m="1" x="62"/>
        <item m="1" x="61"/>
        <item x="15"/>
        <item x="36"/>
        <item x="11"/>
        <item x="19"/>
        <item x="5"/>
        <item x="1"/>
        <item x="27"/>
        <item x="37"/>
        <item x="6"/>
        <item x="2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43">
        <item x="19"/>
        <item x="5"/>
        <item x="7"/>
        <item x="13"/>
        <item m="1" x="40"/>
        <item m="1" x="41"/>
        <item x="17"/>
        <item x="8"/>
        <item x="3"/>
        <item x="10"/>
        <item x="4"/>
        <item x="11"/>
        <item x="18"/>
        <item x="22"/>
        <item x="20"/>
        <item x="1"/>
        <item x="12"/>
        <item x="9"/>
        <item x="2"/>
        <item x="14"/>
        <item x="6"/>
        <item x="15"/>
        <item x="0"/>
        <item x="16"/>
        <item x="23"/>
        <item x="24"/>
        <item x="25"/>
        <item x="21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Row" showAll="0">
      <items count="55">
        <item x="20"/>
        <item x="11"/>
        <item x="0"/>
        <item x="22"/>
        <item x="2"/>
        <item x="4"/>
        <item x="17"/>
        <item x="13"/>
        <item x="14"/>
        <item x="10"/>
        <item x="15"/>
        <item x="7"/>
        <item m="1" x="51"/>
        <item x="25"/>
        <item m="1" x="52"/>
        <item x="8"/>
        <item x="16"/>
        <item x="26"/>
        <item x="6"/>
        <item m="1" x="53"/>
        <item x="30"/>
        <item x="29"/>
        <item x="3"/>
        <item x="9"/>
        <item x="28"/>
        <item x="18"/>
        <item x="19"/>
        <item m="1" x="50"/>
        <item x="24"/>
        <item x="27"/>
        <item x="5"/>
        <item x="1"/>
        <item x="23"/>
        <item x="12"/>
        <item x="21"/>
        <item x="4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Row" showAll="0">
      <items count="51">
        <item x="29"/>
        <item x="6"/>
        <item x="11"/>
        <item x="0"/>
        <item x="19"/>
        <item x="1"/>
        <item x="21"/>
        <item x="31"/>
        <item x="4"/>
        <item x="28"/>
        <item x="27"/>
        <item x="26"/>
        <item x="20"/>
        <item x="15"/>
        <item x="22"/>
        <item x="23"/>
        <item x="9"/>
        <item x="25"/>
        <item x="14"/>
        <item x="17"/>
        <item x="2"/>
        <item x="5"/>
        <item m="1" x="48"/>
        <item x="16"/>
        <item x="24"/>
        <item x="12"/>
        <item x="18"/>
        <item x="30"/>
        <item m="1" x="46"/>
        <item x="3"/>
        <item x="10"/>
        <item x="8"/>
        <item m="1" x="47"/>
        <item x="7"/>
        <item x="13"/>
        <item x="45"/>
        <item x="32"/>
        <item x="33"/>
        <item x="34"/>
        <item x="35"/>
        <item m="1" x="49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showAll="0"/>
    <pivotField showAll="0"/>
    <pivotField axis="axisPage" multipleItemSelectionAllowed="1" showAll="0">
      <items count="7">
        <item h="1" x="0"/>
        <item h="1" x="2"/>
        <item h="1" x="3"/>
        <item x="5"/>
        <item h="1" x="4"/>
        <item h="1" x="1"/>
        <item t="default"/>
      </items>
    </pivotField>
    <pivotField axis="axisRow" showAll="0">
      <items count="56">
        <item m="1" x="51"/>
        <item x="24"/>
        <item m="1" x="54"/>
        <item x="21"/>
        <item m="1" x="52"/>
        <item x="22"/>
        <item m="1" x="53"/>
        <item x="23"/>
        <item x="1"/>
        <item x="2"/>
        <item x="3"/>
        <item x="4"/>
        <item x="5"/>
        <item x="8"/>
        <item x="7"/>
        <item x="11"/>
        <item x="6"/>
        <item x="10"/>
        <item x="9"/>
        <item x="13"/>
        <item x="12"/>
        <item x="15"/>
        <item x="14"/>
        <item x="17"/>
        <item x="16"/>
        <item x="18"/>
        <item x="19"/>
        <item x="26"/>
        <item x="28"/>
        <item x="27"/>
        <item x="25"/>
        <item x="29"/>
        <item x="0"/>
        <item x="20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showAll="0"/>
    <pivotField showAll="0"/>
    <pivotField showAll="0"/>
    <pivotField axis="axisRow" showAll="0">
      <items count="10">
        <item m="1" x="8"/>
        <item m="1" x="5"/>
        <item m="1" x="7"/>
        <item m="1" x="6"/>
        <item x="0"/>
        <item x="1"/>
        <item x="2"/>
        <item x="3"/>
        <item x="4"/>
        <item t="default"/>
      </items>
    </pivotField>
    <pivotField showAll="0"/>
    <pivotField axis="axisRow" showAll="0">
      <items count="68">
        <item x="20"/>
        <item x="2"/>
        <item x="3"/>
        <item x="21"/>
        <item x="4"/>
        <item x="23"/>
        <item x="7"/>
        <item x="26"/>
        <item m="1" x="62"/>
        <item m="1" x="63"/>
        <item x="27"/>
        <item x="5"/>
        <item m="1" x="66"/>
        <item x="8"/>
        <item x="6"/>
        <item x="22"/>
        <item m="1" x="65"/>
        <item x="13"/>
        <item x="10"/>
        <item x="11"/>
        <item x="12"/>
        <item x="9"/>
        <item x="14"/>
        <item x="24"/>
        <item x="25"/>
        <item x="15"/>
        <item x="18"/>
        <item x="16"/>
        <item x="17"/>
        <item x="32"/>
        <item x="31"/>
        <item x="30"/>
        <item x="35"/>
        <item x="33"/>
        <item x="34"/>
        <item x="0"/>
        <item x="19"/>
        <item m="1" x="64"/>
        <item x="1"/>
        <item x="28"/>
        <item x="37"/>
        <item x="36"/>
        <item x="2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axis="axisRow" showAll="0">
      <items count="34">
        <item x="4"/>
        <item x="0"/>
        <item m="1" x="32"/>
        <item x="1"/>
        <item x="5"/>
        <item x="15"/>
        <item x="12"/>
        <item x="2"/>
        <item m="1" x="30"/>
        <item x="7"/>
        <item m="1" x="31"/>
        <item x="8"/>
        <item x="16"/>
        <item x="11"/>
        <item x="9"/>
        <item x="13"/>
        <item x="10"/>
        <item x="3"/>
        <item m="1" x="29"/>
        <item x="6"/>
        <item x="14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69">
        <item m="1" x="62"/>
        <item x="15"/>
        <item x="17"/>
        <item m="1" x="66"/>
        <item x="27"/>
        <item x="5"/>
        <item x="1"/>
        <item m="1" x="67"/>
        <item x="8"/>
        <item x="11"/>
        <item x="3"/>
        <item x="30"/>
        <item x="0"/>
        <item m="1" x="63"/>
        <item x="34"/>
        <item x="28"/>
        <item x="33"/>
        <item x="36"/>
        <item x="35"/>
        <item m="1" x="64"/>
        <item x="18"/>
        <item x="10"/>
        <item x="4"/>
        <item x="16"/>
        <item x="7"/>
        <item x="6"/>
        <item x="21"/>
        <item m="1" x="65"/>
        <item x="26"/>
        <item x="12"/>
        <item x="22"/>
        <item x="2"/>
        <item x="37"/>
        <item x="20"/>
        <item x="25"/>
        <item x="14"/>
        <item x="13"/>
        <item x="19"/>
        <item x="23"/>
        <item x="31"/>
        <item x="32"/>
        <item x="24"/>
        <item x="29"/>
        <item x="9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axis="axisRow" showAll="0">
      <items count="144">
        <item x="11"/>
        <item m="1" x="106"/>
        <item m="1" x="42"/>
        <item m="1" x="122"/>
        <item m="1" x="97"/>
        <item m="1" x="128"/>
        <item m="1" x="86"/>
        <item m="1" x="127"/>
        <item m="1" x="48"/>
        <item m="1" x="46"/>
        <item m="1" x="81"/>
        <item m="1" x="112"/>
        <item m="1" x="125"/>
        <item m="1" x="118"/>
        <item m="1" x="119"/>
        <item m="1" x="62"/>
        <item m="1" x="142"/>
        <item m="1" x="115"/>
        <item m="1" x="120"/>
        <item m="1" x="73"/>
        <item m="1" x="111"/>
        <item m="1" x="139"/>
        <item x="4"/>
        <item m="1" x="51"/>
        <item m="1" x="89"/>
        <item m="1" x="64"/>
        <item x="0"/>
        <item m="1" x="77"/>
        <item m="1" x="41"/>
        <item m="1" x="135"/>
        <item m="1" x="140"/>
        <item m="1" x="110"/>
        <item m="1" x="109"/>
        <item x="15"/>
        <item m="1" x="98"/>
        <item m="1" x="104"/>
        <item x="1"/>
        <item m="1" x="59"/>
        <item m="1" x="105"/>
        <item m="1" x="57"/>
        <item m="1" x="117"/>
        <item x="6"/>
        <item m="1" x="91"/>
        <item m="1" x="53"/>
        <item x="17"/>
        <item m="1" x="138"/>
        <item m="1" x="114"/>
        <item m="1" x="141"/>
        <item m="1" x="107"/>
        <item m="1" x="95"/>
        <item m="1" x="133"/>
        <item x="2"/>
        <item m="1" x="96"/>
        <item m="1" x="126"/>
        <item m="1" x="74"/>
        <item x="13"/>
        <item x="14"/>
        <item m="1" x="116"/>
        <item x="16"/>
        <item m="1" x="84"/>
        <item m="1" x="52"/>
        <item m="1" x="78"/>
        <item m="1" x="80"/>
        <item m="1" x="87"/>
        <item m="1" x="103"/>
        <item m="1" x="93"/>
        <item m="1" x="129"/>
        <item m="1" x="67"/>
        <item m="1" x="49"/>
        <item x="10"/>
        <item m="1" x="99"/>
        <item m="1" x="50"/>
        <item m="1" x="101"/>
        <item m="1" x="102"/>
        <item m="1" x="79"/>
        <item m="1" x="124"/>
        <item m="1" x="76"/>
        <item x="3"/>
        <item m="1" x="113"/>
        <item m="1" x="137"/>
        <item m="1" x="44"/>
        <item m="1" x="58"/>
        <item m="1" x="136"/>
        <item m="1" x="94"/>
        <item m="1" x="54"/>
        <item m="1" x="66"/>
        <item m="1" x="131"/>
        <item m="1" x="88"/>
        <item m="1" x="134"/>
        <item m="1" x="56"/>
        <item m="1" x="60"/>
        <item m="1" x="108"/>
        <item m="1" x="71"/>
        <item m="1" x="68"/>
        <item m="1" x="132"/>
        <item x="21"/>
        <item m="1" x="45"/>
        <item m="1" x="70"/>
        <item m="1" x="92"/>
        <item m="1" x="55"/>
        <item m="1" x="61"/>
        <item m="1" x="123"/>
        <item m="1" x="72"/>
        <item x="8"/>
        <item m="1" x="69"/>
        <item m="1" x="47"/>
        <item m="1" x="75"/>
        <item m="1" x="63"/>
        <item x="19"/>
        <item m="1" x="121"/>
        <item m="1" x="43"/>
        <item m="1" x="83"/>
        <item m="1" x="65"/>
        <item m="1" x="40"/>
        <item m="1" x="130"/>
        <item m="1" x="85"/>
        <item m="1" x="82"/>
        <item m="1" x="90"/>
        <item m="1" x="100"/>
        <item x="5"/>
        <item x="7"/>
        <item x="9"/>
        <item x="12"/>
        <item x="18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axis="axisRow" showAll="0">
      <items count="29">
        <item m="1" x="27"/>
        <item m="1" x="19"/>
        <item m="1" x="17"/>
        <item m="1" x="25"/>
        <item m="1" x="20"/>
        <item x="0"/>
        <item m="1" x="16"/>
        <item x="4"/>
        <item x="2"/>
        <item x="11"/>
        <item m="1" x="23"/>
        <item x="3"/>
        <item x="12"/>
        <item m="1" x="18"/>
        <item m="1" x="21"/>
        <item m="1" x="22"/>
        <item m="1" x="24"/>
        <item x="7"/>
        <item m="1" x="26"/>
        <item x="1"/>
        <item x="6"/>
        <item x="8"/>
        <item x="10"/>
        <item x="5"/>
        <item x="9"/>
        <item x="13"/>
        <item x="15"/>
        <item x="14"/>
        <item t="default"/>
      </items>
    </pivotField>
  </pivotFields>
  <rowFields count="12">
    <field x="1"/>
    <field x="3"/>
    <field x="4"/>
    <field x="5"/>
    <field x="6"/>
    <field x="10"/>
    <field x="14"/>
    <field x="16"/>
    <field x="18"/>
    <field x="20"/>
    <field x="23"/>
    <field x="25"/>
  </rowFields>
  <rowItems count="24">
    <i>
      <x v="44"/>
    </i>
    <i r="1">
      <x/>
    </i>
    <i r="2">
      <x v="24"/>
    </i>
    <i r="3">
      <x v="36"/>
    </i>
    <i r="4">
      <x v="7"/>
    </i>
    <i r="5">
      <x v="35"/>
    </i>
    <i r="6">
      <x v="7"/>
    </i>
    <i r="7">
      <x v="44"/>
    </i>
    <i r="8">
      <x v="21"/>
    </i>
    <i r="9">
      <x v="45"/>
    </i>
    <i r="10">
      <x v="127"/>
    </i>
    <i r="11">
      <x v="25"/>
    </i>
    <i>
      <x v="51"/>
    </i>
    <i r="1">
      <x/>
    </i>
    <i r="2">
      <x v="28"/>
    </i>
    <i r="3">
      <x v="43"/>
    </i>
    <i r="4">
      <x v="42"/>
    </i>
    <i r="5">
      <x v="41"/>
    </i>
    <i r="6">
      <x v="8"/>
    </i>
    <i r="7">
      <x v="52"/>
    </i>
    <i r="8">
      <x v="27"/>
    </i>
    <i r="9">
      <x v="53"/>
    </i>
    <i r="10">
      <x v="133"/>
    </i>
    <i r="11">
      <x v="27"/>
    </i>
  </rowItems>
  <colItems count="1">
    <i/>
  </colItems>
  <pageFields count="1">
    <pageField fld="9" hier="-1"/>
  </pageFields>
  <formats count="27">
    <format dxfId="224">
      <pivotArea type="all" dataOnly="0" outline="0" fieldPosition="0"/>
    </format>
    <format dxfId="223">
      <pivotArea type="all" dataOnly="0" outline="0" fieldPosition="0"/>
    </format>
    <format dxfId="222">
      <pivotArea type="all" dataOnly="0" outline="0" fieldPosition="0"/>
    </format>
    <format dxfId="221">
      <pivotArea dataOnly="0" labelOnly="1" fieldPosition="0">
        <references count="10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>
            <x v="27"/>
          </reference>
        </references>
      </pivotArea>
    </format>
    <format dxfId="220">
      <pivotArea dataOnly="0" labelOnly="1" fieldPosition="0">
        <references count="11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 selected="0">
            <x v="27"/>
          </reference>
          <reference field="23" count="1">
            <x v="21"/>
          </reference>
        </references>
      </pivotArea>
    </format>
    <format dxfId="219">
      <pivotArea dataOnly="0" labelOnly="1" fieldPosition="0">
        <references count="10">
          <reference field="1" count="1" selected="0">
            <x v="4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2"/>
          </reference>
          <reference field="6" count="1" selected="0">
            <x v="22"/>
          </reference>
          <reference field="10" count="1" selected="0">
            <x v="4"/>
          </reference>
          <reference field="14" count="1" selected="0">
            <x v="4"/>
          </reference>
          <reference field="16" count="1" selected="0">
            <x v="8"/>
          </reference>
          <reference field="18" count="1" selected="0">
            <x v="10"/>
          </reference>
          <reference field="20" count="1">
            <x v="7"/>
          </reference>
        </references>
      </pivotArea>
    </format>
    <format dxfId="218">
      <pivotArea dataOnly="0" labelOnly="1" fieldPosition="0">
        <references count="11">
          <reference field="1" count="1" selected="0">
            <x v="4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2"/>
          </reference>
          <reference field="6" count="1" selected="0">
            <x v="22"/>
          </reference>
          <reference field="10" count="1" selected="0">
            <x v="4"/>
          </reference>
          <reference field="14" count="1" selected="0">
            <x v="4"/>
          </reference>
          <reference field="16" count="1" selected="0">
            <x v="8"/>
          </reference>
          <reference field="18" count="1" selected="0">
            <x v="10"/>
          </reference>
          <reference field="20" count="1" selected="0">
            <x v="7"/>
          </reference>
          <reference field="23" count="1">
            <x v="20"/>
          </reference>
        </references>
      </pivotArea>
    </format>
    <format dxfId="217">
      <pivotArea dataOnly="0" labelOnly="1" fieldPosition="0">
        <references count="10">
          <reference field="1" count="1" selected="0">
            <x v="5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4"/>
          </reference>
          <reference field="6" count="1" selected="0">
            <x v="32"/>
          </reference>
          <reference field="10" count="1" selected="0">
            <x v="4"/>
          </reference>
          <reference field="14" count="1" selected="0">
            <x v="3"/>
          </reference>
          <reference field="16" count="1" selected="0">
            <x v="9"/>
          </reference>
          <reference field="18" count="1" selected="0">
            <x v="18"/>
          </reference>
          <reference field="20" count="1">
            <x v="13"/>
          </reference>
        </references>
      </pivotArea>
    </format>
    <format dxfId="216">
      <pivotArea dataOnly="0" labelOnly="1" fieldPosition="0">
        <references count="11">
          <reference field="1" count="1" selected="0">
            <x v="5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4"/>
          </reference>
          <reference field="6" count="1" selected="0">
            <x v="32"/>
          </reference>
          <reference field="10" count="1" selected="0">
            <x v="4"/>
          </reference>
          <reference field="14" count="1" selected="0">
            <x v="3"/>
          </reference>
          <reference field="16" count="1" selected="0">
            <x v="9"/>
          </reference>
          <reference field="18" count="1" selected="0">
            <x v="18"/>
          </reference>
          <reference field="20" count="1" selected="0">
            <x v="13"/>
          </reference>
          <reference field="23" count="1">
            <x v="10"/>
          </reference>
        </references>
      </pivotArea>
    </format>
    <format dxfId="215">
      <pivotArea dataOnly="0" labelOnly="1" fieldPosition="0">
        <references count="10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>
            <x v="3"/>
          </reference>
        </references>
      </pivotArea>
    </format>
    <format dxfId="214">
      <pivotArea dataOnly="0" labelOnly="1" fieldPosition="0">
        <references count="11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 selected="0">
            <x v="3"/>
          </reference>
          <reference field="23" count="1">
            <x v="16"/>
          </reference>
        </references>
      </pivotArea>
    </format>
    <format dxfId="213">
      <pivotArea dataOnly="0" labelOnly="1" fieldPosition="0">
        <references count="10">
          <reference field="1" count="1" selected="0">
            <x v="32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7"/>
          </reference>
          <reference field="6" count="1" selected="0">
            <x v="7"/>
          </reference>
          <reference field="10" count="1" selected="0">
            <x v="6"/>
          </reference>
          <reference field="14" count="1" selected="0">
            <x v="1"/>
          </reference>
          <reference field="16" count="1" selected="0">
            <x v="12"/>
          </reference>
          <reference field="18" count="1" selected="0">
            <x v="2"/>
          </reference>
          <reference field="20" count="1">
            <x v="0"/>
          </reference>
        </references>
      </pivotArea>
    </format>
    <format dxfId="212">
      <pivotArea dataOnly="0" labelOnly="1" fieldPosition="0">
        <references count="11">
          <reference field="1" count="1" selected="0">
            <x v="32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7"/>
          </reference>
          <reference field="6" count="1" selected="0">
            <x v="7"/>
          </reference>
          <reference field="10" count="1" selected="0">
            <x v="6"/>
          </reference>
          <reference field="14" count="1" selected="0">
            <x v="1"/>
          </reference>
          <reference field="16" count="1" selected="0">
            <x v="12"/>
          </reference>
          <reference field="18" count="1" selected="0">
            <x v="2"/>
          </reference>
          <reference field="20" count="1" selected="0">
            <x v="0"/>
          </reference>
          <reference field="23" count="1">
            <x v="0"/>
          </reference>
        </references>
      </pivotArea>
    </format>
    <format dxfId="211">
      <pivotArea dataOnly="0" labelOnly="1" fieldPosition="0">
        <references count="10">
          <reference field="1" count="1" selected="0">
            <x v="41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16"/>
          </reference>
          <reference field="14" count="1" selected="0">
            <x v="4"/>
          </reference>
          <reference field="16" count="1" selected="0">
            <x v="14"/>
          </reference>
          <reference field="18" count="1" selected="0">
            <x v="0"/>
          </reference>
          <reference field="20" count="1">
            <x v="25"/>
          </reference>
        </references>
      </pivotArea>
    </format>
    <format dxfId="210">
      <pivotArea dataOnly="0" labelOnly="1" fieldPosition="0">
        <references count="11">
          <reference field="1" count="1" selected="0">
            <x v="41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16"/>
          </reference>
          <reference field="14" count="1" selected="0">
            <x v="4"/>
          </reference>
          <reference field="16" count="1" selected="0">
            <x v="14"/>
          </reference>
          <reference field="18" count="1" selected="0">
            <x v="0"/>
          </reference>
          <reference field="20" count="1" selected="0">
            <x v="25"/>
          </reference>
          <reference field="23" count="1">
            <x v="36"/>
          </reference>
        </references>
      </pivotArea>
    </format>
    <format dxfId="209">
      <pivotArea dataOnly="0" labelOnly="1" fieldPosition="0">
        <references count="11">
          <reference field="1" count="1" selected="0">
            <x v="0"/>
          </reference>
          <reference field="3" count="1" selected="0">
            <x v="0"/>
          </reference>
          <reference field="4" count="1" selected="0">
            <x v="18"/>
          </reference>
          <reference field="5" count="1" selected="0">
            <x v="23"/>
          </reference>
          <reference field="6" count="1" selected="0">
            <x v="17"/>
          </reference>
          <reference field="10" count="1" selected="0">
            <x v="2"/>
          </reference>
          <reference field="14" count="1" selected="0">
            <x v="2"/>
          </reference>
          <reference field="16" count="1" selected="0">
            <x v="37"/>
          </reference>
          <reference field="18" count="1" selected="0">
            <x v="8"/>
          </reference>
          <reference field="20" count="1" selected="0">
            <x v="27"/>
          </reference>
          <reference field="23" count="1">
            <x v="59"/>
          </reference>
        </references>
      </pivotArea>
    </format>
    <format dxfId="208">
      <pivotArea dataOnly="0" labelOnly="1" fieldPosition="0">
        <references count="11">
          <reference field="1" count="1" selected="0">
            <x v="31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19"/>
          </reference>
          <reference field="6" count="1" selected="0">
            <x v="28"/>
          </reference>
          <reference field="10" count="1" selected="0">
            <x v="0"/>
          </reference>
          <reference field="14" count="1" selected="0">
            <x v="0"/>
          </reference>
          <reference field="16" count="1" selected="0">
            <x v="16"/>
          </reference>
          <reference field="18" count="1" selected="0">
            <x v="10"/>
          </reference>
          <reference field="20" count="1" selected="0">
            <x v="3"/>
          </reference>
          <reference field="23" count="1">
            <x v="57"/>
          </reference>
        </references>
      </pivotArea>
    </format>
    <format dxfId="207">
      <pivotArea dataOnly="0" labelOnly="1" fieldPosition="0">
        <references count="10">
          <reference field="1" count="1" selected="0">
            <x v="45"/>
          </reference>
          <reference field="3" count="1" selected="0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36"/>
          </reference>
          <reference field="14" count="0" selected="0"/>
          <reference field="16" count="1" selected="0">
            <x v="45"/>
          </reference>
          <reference field="18" count="1" selected="0">
            <x v="21"/>
          </reference>
          <reference field="20" count="1">
            <x v="46"/>
          </reference>
        </references>
      </pivotArea>
    </format>
    <format dxfId="206">
      <pivotArea dataOnly="0" labelOnly="1" fieldPosition="0">
        <references count="11">
          <reference field="1" count="1" selected="0">
            <x v="45"/>
          </reference>
          <reference field="3" count="1" selected="0">
            <x v="0"/>
          </reference>
          <reference field="4" count="1" selected="0">
            <x v="25"/>
          </reference>
          <reference field="5" count="1" selected="0">
            <x v="18"/>
          </reference>
          <reference field="6" count="1" selected="0">
            <x v="1"/>
          </reference>
          <reference field="10" count="1" selected="0">
            <x v="36"/>
          </reference>
          <reference field="14" count="0" selected="0"/>
          <reference field="16" count="1" selected="0">
            <x v="45"/>
          </reference>
          <reference field="18" count="1" selected="0">
            <x v="21"/>
          </reference>
          <reference field="20" count="1" selected="0">
            <x v="46"/>
          </reference>
          <reference field="23" count="1">
            <x v="0"/>
          </reference>
        </references>
      </pivotArea>
    </format>
    <format dxfId="205">
      <pivotArea dataOnly="0" labelOnly="1" fieldPosition="0">
        <references count="10">
          <reference field="1" count="1" selected="0">
            <x v="19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25"/>
          </reference>
          <reference field="6" count="1" selected="0">
            <x v="19"/>
          </reference>
          <reference field="10" count="1" selected="0">
            <x v="26"/>
          </reference>
          <reference field="14" count="0" selected="0"/>
          <reference field="16" count="1" selected="0">
            <x v="15"/>
          </reference>
          <reference field="18" count="1" selected="0">
            <x v="16"/>
          </reference>
          <reference field="20" count="1">
            <x v="30"/>
          </reference>
        </references>
      </pivotArea>
    </format>
    <format dxfId="204">
      <pivotArea dataOnly="0" labelOnly="1" fieldPosition="0">
        <references count="10">
          <reference field="1" count="1" selected="0">
            <x v="24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29"/>
          </reference>
          <reference field="6" count="1" selected="0">
            <x v="11"/>
          </reference>
          <reference field="10" count="1" selected="0">
            <x v="30"/>
          </reference>
          <reference field="14" count="0" selected="0"/>
          <reference field="16" count="1" selected="0">
            <x v="30"/>
          </reference>
          <reference field="18" count="1" selected="0">
            <x v="16"/>
          </reference>
          <reference field="20" count="1">
            <x v="39"/>
          </reference>
        </references>
      </pivotArea>
    </format>
    <format dxfId="203">
      <pivotArea dataOnly="0" labelOnly="1" fieldPosition="0">
        <references count="11">
          <reference field="1" count="1" selected="0">
            <x v="24"/>
          </reference>
          <reference field="3" count="1" selected="0">
            <x v="0"/>
          </reference>
          <reference field="4" count="1" selected="0">
            <x v="15"/>
          </reference>
          <reference field="5" count="1" selected="0">
            <x v="29"/>
          </reference>
          <reference field="6" count="1" selected="0">
            <x v="11"/>
          </reference>
          <reference field="10" count="1" selected="0">
            <x v="30"/>
          </reference>
          <reference field="14" count="0" selected="0"/>
          <reference field="16" count="1" selected="0">
            <x v="30"/>
          </reference>
          <reference field="18" count="1" selected="0">
            <x v="16"/>
          </reference>
          <reference field="20" count="1" selected="0">
            <x v="39"/>
          </reference>
          <reference field="23" count="1">
            <x v="44"/>
          </reference>
        </references>
      </pivotArea>
    </format>
    <format dxfId="202">
      <pivotArea dataOnly="0" labelOnly="1" fieldPosition="0">
        <references count="11">
          <reference field="1" count="1" selected="0">
            <x v="19"/>
          </reference>
          <reference field="3" count="1" selected="0">
            <x v="0"/>
          </reference>
          <reference field="4" count="1" selected="0">
            <x v="16"/>
          </reference>
          <reference field="5" count="1" selected="0">
            <x v="25"/>
          </reference>
          <reference field="6" count="1" selected="0">
            <x v="19"/>
          </reference>
          <reference field="10" count="1" selected="0">
            <x v="26"/>
          </reference>
          <reference field="14" count="0" selected="0"/>
          <reference field="16" count="1" selected="0">
            <x v="15"/>
          </reference>
          <reference field="18" count="1" selected="0">
            <x v="16"/>
          </reference>
          <reference field="20" count="1" selected="0">
            <x v="30"/>
          </reference>
          <reference field="23" count="1">
            <x v="69"/>
          </reference>
        </references>
      </pivotArea>
    </format>
    <format dxfId="201">
      <pivotArea dataOnly="0" labelOnly="1" fieldPosition="0">
        <references count="10">
          <reference field="1" count="1" selected="0">
            <x v="44"/>
          </reference>
          <reference field="3" count="1" selected="0">
            <x v="0"/>
          </reference>
          <reference field="4" count="1" selected="0">
            <x v="24"/>
          </reference>
          <reference field="5" count="1" selected="0">
            <x v="36"/>
          </reference>
          <reference field="6" count="1" selected="0">
            <x v="7"/>
          </reference>
          <reference field="10" count="1" selected="0">
            <x v="35"/>
          </reference>
          <reference field="14" count="1" selected="0">
            <x v="7"/>
          </reference>
          <reference field="16" count="1" selected="0">
            <x v="44"/>
          </reference>
          <reference field="18" count="1" selected="0">
            <x v="21"/>
          </reference>
          <reference field="20" count="1">
            <x v="45"/>
          </reference>
        </references>
      </pivotArea>
    </format>
    <format dxfId="200">
      <pivotArea dataOnly="0" labelOnly="1" fieldPosition="0">
        <references count="10">
          <reference field="1" count="1" selected="0">
            <x v="51"/>
          </reference>
          <reference field="3" count="1" selected="0">
            <x v="0"/>
          </reference>
          <reference field="4" count="1" selected="0">
            <x v="28"/>
          </reference>
          <reference field="5" count="1" selected="0">
            <x v="43"/>
          </reference>
          <reference field="6" count="1" selected="0">
            <x v="42"/>
          </reference>
          <reference field="10" count="1" selected="0">
            <x v="41"/>
          </reference>
          <reference field="14" count="1" selected="0">
            <x v="8"/>
          </reference>
          <reference field="16" count="1" selected="0">
            <x v="52"/>
          </reference>
          <reference field="18" count="1" selected="0">
            <x v="27"/>
          </reference>
          <reference field="20" count="1">
            <x v="53"/>
          </reference>
        </references>
      </pivotArea>
    </format>
    <format dxfId="199">
      <pivotArea dataOnly="0" labelOnly="1" fieldPosition="0">
        <references count="11">
          <reference field="1" count="1" selected="0">
            <x v="44"/>
          </reference>
          <reference field="3" count="1" selected="0">
            <x v="0"/>
          </reference>
          <reference field="4" count="1" selected="0">
            <x v="24"/>
          </reference>
          <reference field="5" count="1" selected="0">
            <x v="36"/>
          </reference>
          <reference field="6" count="1" selected="0">
            <x v="7"/>
          </reference>
          <reference field="10" count="1" selected="0">
            <x v="35"/>
          </reference>
          <reference field="14" count="1" selected="0">
            <x v="7"/>
          </reference>
          <reference field="16" count="1" selected="0">
            <x v="44"/>
          </reference>
          <reference field="18" count="1" selected="0">
            <x v="21"/>
          </reference>
          <reference field="20" count="1" selected="0">
            <x v="45"/>
          </reference>
          <reference field="23" count="1">
            <x v="127"/>
          </reference>
        </references>
      </pivotArea>
    </format>
    <format dxfId="198">
      <pivotArea dataOnly="0" labelOnly="1" fieldPosition="0">
        <references count="11">
          <reference field="1" count="1" selected="0">
            <x v="51"/>
          </reference>
          <reference field="3" count="1" selected="0">
            <x v="0"/>
          </reference>
          <reference field="4" count="1" selected="0">
            <x v="28"/>
          </reference>
          <reference field="5" count="1" selected="0">
            <x v="43"/>
          </reference>
          <reference field="6" count="1" selected="0">
            <x v="42"/>
          </reference>
          <reference field="10" count="1" selected="0">
            <x v="41"/>
          </reference>
          <reference field="14" count="1" selected="0">
            <x v="8"/>
          </reference>
          <reference field="16" count="1" selected="0">
            <x v="52"/>
          </reference>
          <reference field="18" count="1" selected="0">
            <x v="27"/>
          </reference>
          <reference field="20" count="1" selected="0">
            <x v="53"/>
          </reference>
          <reference field="23" count="1">
            <x v="133"/>
          </reference>
        </references>
      </pivotArea>
    </format>
  </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7" cacheId="46" applyNumberFormats="0" applyBorderFormats="0" applyFontFormats="0" applyPatternFormats="0" applyAlignmentFormats="0" applyWidthHeightFormats="1" dataCaption="Valores" updatedVersion="3" minRefreshableVersion="3" showCalcMbrs="0" useAutoFormatting="1" rowGrandTotals="0" itemPrintTitles="1" createdVersion="3" indent="0" outline="1" outlineData="1" multipleFieldFilters="0">
  <location ref="A3:A39" firstHeaderRow="1" firstDataRow="1" firstDataCol="1" rowPageCount="1" colPageCount="1"/>
  <pivotFields count="26">
    <pivotField showAll="0"/>
    <pivotField axis="axisRow" showAll="0">
      <items count="106">
        <item x="31"/>
        <item x="24"/>
        <item x="15"/>
        <item x="7"/>
        <item x="18"/>
        <item x="12"/>
        <item x="19"/>
        <item x="13"/>
        <item x="25"/>
        <item x="0"/>
        <item x="21"/>
        <item x="33"/>
        <item x="23"/>
        <item x="5"/>
        <item x="6"/>
        <item x="8"/>
        <item x="4"/>
        <item x="16"/>
        <item x="20"/>
        <item x="27"/>
        <item x="26"/>
        <item x="32"/>
        <item x="1"/>
        <item x="17"/>
        <item x="30"/>
        <item x="14"/>
        <item x="11"/>
        <item x="2"/>
        <item x="29"/>
        <item x="22"/>
        <item x="28"/>
        <item x="3"/>
        <item x="9"/>
        <item x="10"/>
        <item x="34"/>
        <item x="35"/>
        <item x="36"/>
        <item x="37"/>
        <item x="38"/>
        <item x="39"/>
        <item x="40"/>
        <item x="41"/>
        <item x="42"/>
        <item x="43"/>
        <item x="44"/>
        <item m="1" x="104"/>
        <item x="46"/>
        <item x="47"/>
        <item x="48"/>
        <item x="4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showAll="0"/>
    <pivotField axis="axisRow" showAll="0">
      <items count="11">
        <item x="6"/>
        <item x="7"/>
        <item x="5"/>
        <item x="4"/>
        <item x="3"/>
        <item x="2"/>
        <item x="0"/>
        <item x="1"/>
        <item x="9"/>
        <item x="8"/>
        <item t="default"/>
      </items>
    </pivotField>
    <pivotField axis="axisRow" showAll="0">
      <items count="35">
        <item x="0"/>
        <item x="6"/>
        <item x="5"/>
        <item x="2"/>
        <item x="1"/>
        <item x="4"/>
        <item x="3"/>
        <item x="8"/>
        <item x="9"/>
        <item x="10"/>
        <item x="7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axis="axisRow" showAll="0">
      <items count="97">
        <item x="29"/>
        <item x="5"/>
        <item x="4"/>
        <item x="27"/>
        <item x="10"/>
        <item x="13"/>
        <item x="9"/>
        <item x="20"/>
        <item x="12"/>
        <item x="25"/>
        <item x="26"/>
        <item x="7"/>
        <item x="18"/>
        <item x="1"/>
        <item x="23"/>
        <item x="19"/>
        <item x="6"/>
        <item x="30"/>
        <item x="2"/>
        <item x="17"/>
        <item x="14"/>
        <item x="28"/>
        <item x="8"/>
        <item x="22"/>
        <item x="3"/>
        <item x="21"/>
        <item x="0"/>
        <item x="31"/>
        <item x="15"/>
        <item x="24"/>
        <item x="11"/>
        <item x="16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axis="axisRow" showAll="0">
      <items count="83">
        <item x="27"/>
        <item x="28"/>
        <item x="24"/>
        <item x="23"/>
        <item x="29"/>
        <item x="12"/>
        <item x="1"/>
        <item x="26"/>
        <item x="14"/>
        <item x="9"/>
        <item x="19"/>
        <item x="17"/>
        <item x="13"/>
        <item x="20"/>
        <item x="16"/>
        <item x="11"/>
        <item x="0"/>
        <item x="2"/>
        <item x="15"/>
        <item x="4"/>
        <item x="6"/>
        <item x="7"/>
        <item x="3"/>
        <item x="10"/>
        <item x="18"/>
        <item x="8"/>
        <item x="25"/>
        <item x="22"/>
        <item x="5"/>
        <item x="21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showAll="0"/>
    <pivotField showAll="0"/>
    <pivotField axis="axisPage" multipleItemSelectionAllowed="1" showAll="0">
      <items count="6">
        <item h="1" x="0"/>
        <item h="1" x="2"/>
        <item h="1" x="3"/>
        <item x="1"/>
        <item h="1" x="4"/>
        <item t="default"/>
      </items>
    </pivotField>
    <pivotField axis="axisRow" showAll="0">
      <items count="90">
        <item x="10"/>
        <item x="1"/>
        <item m="1" x="88"/>
        <item x="23"/>
        <item x="16"/>
        <item x="21"/>
        <item x="17"/>
        <item x="22"/>
        <item x="20"/>
        <item x="19"/>
        <item x="18"/>
        <item x="24"/>
        <item x="15"/>
        <item x="0"/>
        <item x="14"/>
        <item x="9"/>
        <item x="13"/>
        <item x="7"/>
        <item x="3"/>
        <item x="8"/>
        <item x="5"/>
        <item x="12"/>
        <item x="4"/>
        <item x="6"/>
        <item x="11"/>
        <item x="2"/>
        <item x="30"/>
        <item x="31"/>
        <item x="29"/>
        <item x="27"/>
        <item x="28"/>
        <item x="26"/>
        <item x="25"/>
        <item x="7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55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showAll="0"/>
    <pivotField showAll="0"/>
    <pivotField showAll="0"/>
    <pivotField axis="axisRow" showAll="0">
      <items count="6">
        <item x="1"/>
        <item m="1" x="4"/>
        <item x="2"/>
        <item x="0"/>
        <item m="1" x="3"/>
        <item t="default"/>
      </items>
    </pivotField>
    <pivotField showAll="0"/>
    <pivotField axis="axisRow" showAll="0">
      <items count="104">
        <item x="26"/>
        <item x="8"/>
        <item m="1" x="102"/>
        <item x="16"/>
        <item x="10"/>
        <item x="20"/>
        <item x="5"/>
        <item x="24"/>
        <item x="19"/>
        <item x="6"/>
        <item x="23"/>
        <item x="3"/>
        <item x="14"/>
        <item x="33"/>
        <item x="9"/>
        <item x="4"/>
        <item x="13"/>
        <item x="27"/>
        <item x="21"/>
        <item x="22"/>
        <item x="12"/>
        <item x="18"/>
        <item x="7"/>
        <item x="15"/>
        <item x="1"/>
        <item x="2"/>
        <item x="34"/>
        <item x="32"/>
        <item x="0"/>
        <item x="11"/>
        <item x="31"/>
        <item x="17"/>
        <item x="30"/>
        <item x="28"/>
        <item x="25"/>
        <item x="29"/>
        <item x="86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showAll="0"/>
    <pivotField axis="axisRow" showAll="0">
      <items count="38">
        <item x="10"/>
        <item x="6"/>
        <item x="11"/>
        <item x="4"/>
        <item x="8"/>
        <item x="0"/>
        <item x="2"/>
        <item x="13"/>
        <item x="12"/>
        <item x="1"/>
        <item x="15"/>
        <item x="3"/>
        <item x="5"/>
        <item x="9"/>
        <item x="16"/>
        <item x="7"/>
        <item x="35"/>
        <item x="17"/>
        <item x="18"/>
        <item x="14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t="default"/>
      </items>
    </pivotField>
    <pivotField showAll="0"/>
    <pivotField axis="axisRow" showAll="0">
      <items count="106">
        <item x="22"/>
        <item x="12"/>
        <item x="21"/>
        <item x="30"/>
        <item x="26"/>
        <item x="13"/>
        <item x="7"/>
        <item x="23"/>
        <item x="20"/>
        <item m="1" x="104"/>
        <item x="4"/>
        <item x="31"/>
        <item x="19"/>
        <item x="3"/>
        <item x="0"/>
        <item x="8"/>
        <item x="18"/>
        <item x="2"/>
        <item x="10"/>
        <item x="14"/>
        <item x="24"/>
        <item x="9"/>
        <item x="33"/>
        <item x="15"/>
        <item x="29"/>
        <item x="5"/>
        <item x="28"/>
        <item x="27"/>
        <item x="6"/>
        <item x="25"/>
        <item x="32"/>
        <item x="16"/>
        <item x="17"/>
        <item x="11"/>
        <item x="1"/>
        <item x="34"/>
        <item x="35"/>
        <item x="36"/>
        <item x="37"/>
        <item x="38"/>
        <item x="39"/>
        <item x="40"/>
        <item x="41"/>
        <item x="42"/>
        <item m="1" x="103"/>
        <item m="1" x="10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63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showAll="0"/>
    <pivotField showAll="0"/>
    <pivotField axis="axisRow" showAll="0">
      <items count="121">
        <item x="17"/>
        <item x="10"/>
        <item m="1" x="72"/>
        <item m="1" x="111"/>
        <item m="1" x="88"/>
        <item m="1" x="74"/>
        <item m="1" x="76"/>
        <item x="5"/>
        <item m="1" x="84"/>
        <item x="4"/>
        <item m="1" x="99"/>
        <item m="1" x="101"/>
        <item m="1" x="89"/>
        <item m="1" x="71"/>
        <item m="1" x="75"/>
        <item x="16"/>
        <item x="0"/>
        <item m="1" x="113"/>
        <item x="9"/>
        <item x="65"/>
        <item m="1" x="67"/>
        <item m="1" x="109"/>
        <item m="1" x="103"/>
        <item x="7"/>
        <item m="1" x="98"/>
        <item m="1" x="105"/>
        <item x="13"/>
        <item m="1" x="78"/>
        <item m="1" x="104"/>
        <item x="22"/>
        <item m="1" x="73"/>
        <item m="1" x="68"/>
        <item x="27"/>
        <item m="1" x="96"/>
        <item m="1" x="87"/>
        <item m="1" x="86"/>
        <item x="1"/>
        <item x="2"/>
        <item x="3"/>
        <item m="1" x="92"/>
        <item x="11"/>
        <item x="12"/>
        <item m="1" x="97"/>
        <item m="1" x="91"/>
        <item m="1" x="117"/>
        <item m="1" x="81"/>
        <item m="1" x="90"/>
        <item m="1" x="118"/>
        <item x="6"/>
        <item m="1" x="107"/>
        <item x="15"/>
        <item x="18"/>
        <item m="1" x="85"/>
        <item x="20"/>
        <item x="21"/>
        <item x="23"/>
        <item x="24"/>
        <item m="1" x="102"/>
        <item m="1" x="114"/>
        <item x="28"/>
        <item x="29"/>
        <item m="1" x="66"/>
        <item x="31"/>
        <item m="1" x="94"/>
        <item x="33"/>
        <item m="1" x="80"/>
        <item m="1" x="77"/>
        <item m="1" x="70"/>
        <item x="43"/>
        <item m="1" x="83"/>
        <item x="45"/>
        <item m="1" x="108"/>
        <item m="1" x="106"/>
        <item m="1" x="100"/>
        <item x="49"/>
        <item m="1" x="116"/>
        <item x="14"/>
        <item m="1" x="82"/>
        <item m="1" x="110"/>
        <item m="1" x="112"/>
        <item m="1" x="79"/>
        <item m="1" x="115"/>
        <item m="1" x="119"/>
        <item x="47"/>
        <item m="1" x="95"/>
        <item m="1" x="93"/>
        <item m="1" x="69"/>
        <item x="8"/>
        <item x="19"/>
        <item x="25"/>
        <item x="26"/>
        <item x="30"/>
        <item x="32"/>
        <item x="34"/>
        <item x="35"/>
        <item x="36"/>
        <item x="37"/>
        <item x="38"/>
        <item x="39"/>
        <item x="40"/>
        <item x="41"/>
        <item x="42"/>
        <item x="44"/>
        <item x="46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showAll="0"/>
    <pivotField axis="axisRow" showAll="0">
      <items count="9">
        <item m="1" x="6"/>
        <item x="4"/>
        <item x="2"/>
        <item x="1"/>
        <item x="3"/>
        <item x="0"/>
        <item m="1" x="7"/>
        <item x="5"/>
        <item t="default"/>
      </items>
    </pivotField>
  </pivotFields>
  <rowFields count="12">
    <field x="1"/>
    <field x="3"/>
    <field x="4"/>
    <field x="5"/>
    <field x="6"/>
    <field x="10"/>
    <field x="14"/>
    <field x="16"/>
    <field x="18"/>
    <field x="20"/>
    <field x="23"/>
    <field x="25"/>
  </rowFields>
  <rowItems count="36">
    <i>
      <x v="13"/>
    </i>
    <i r="1">
      <x v="6"/>
    </i>
    <i r="2">
      <x v="3"/>
    </i>
    <i r="3">
      <x v="1"/>
    </i>
    <i r="4">
      <x v="28"/>
    </i>
    <i r="5">
      <x v="20"/>
    </i>
    <i r="6">
      <x v="2"/>
    </i>
    <i r="7">
      <x v="6"/>
    </i>
    <i r="8">
      <x v="3"/>
    </i>
    <i r="9">
      <x v="25"/>
    </i>
    <i r="10">
      <x v="9"/>
    </i>
    <i r="11">
      <x v="2"/>
    </i>
    <i>
      <x v="14"/>
    </i>
    <i r="1">
      <x v="6"/>
    </i>
    <i r="2">
      <x v="3"/>
    </i>
    <i r="3">
      <x v="16"/>
    </i>
    <i r="4">
      <x v="20"/>
    </i>
    <i r="5">
      <x v="20"/>
    </i>
    <i r="6">
      <x v="2"/>
    </i>
    <i r="7">
      <x v="9"/>
    </i>
    <i r="8">
      <x v="3"/>
    </i>
    <i r="9">
      <x v="28"/>
    </i>
    <i r="10">
      <x v="7"/>
    </i>
    <i r="11">
      <x v="4"/>
    </i>
    <i>
      <x v="22"/>
    </i>
    <i r="1">
      <x v="7"/>
    </i>
    <i r="2">
      <x v="4"/>
    </i>
    <i r="3">
      <x v="13"/>
    </i>
    <i r="4">
      <x v="6"/>
    </i>
    <i r="5">
      <x v="1"/>
    </i>
    <i r="6">
      <x/>
    </i>
    <i r="7">
      <x v="24"/>
    </i>
    <i r="8">
      <x v="9"/>
    </i>
    <i r="9">
      <x v="34"/>
    </i>
    <i r="10">
      <x v="36"/>
    </i>
    <i r="11">
      <x v="3"/>
    </i>
  </rowItems>
  <colItems count="1">
    <i/>
  </colItems>
  <pageFields count="1">
    <pageField fld="9" hier="-1"/>
  </pageFields>
  <formats count="14">
    <format dxfId="197">
      <pivotArea type="all" dataOnly="0" outline="0" fieldPosition="0"/>
    </format>
    <format dxfId="196">
      <pivotArea dataOnly="0" labelOnly="1" fieldPosition="0">
        <references count="10">
          <reference field="1" count="1" selected="0">
            <x v="13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8"/>
          </reference>
          <reference field="10" count="1" selected="0">
            <x v="20"/>
          </reference>
          <reference field="14" count="1" selected="0">
            <x v="2"/>
          </reference>
          <reference field="16" count="1" selected="0">
            <x v="6"/>
          </reference>
          <reference field="18" count="1" selected="0">
            <x v="3"/>
          </reference>
          <reference field="20" count="1">
            <x v="25"/>
          </reference>
        </references>
      </pivotArea>
    </format>
    <format dxfId="195">
      <pivotArea dataOnly="0" labelOnly="1" fieldPosition="0">
        <references count="11">
          <reference field="1" count="1" selected="0">
            <x v="13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28"/>
          </reference>
          <reference field="10" count="1" selected="0">
            <x v="20"/>
          </reference>
          <reference field="14" count="1" selected="0">
            <x v="2"/>
          </reference>
          <reference field="16" count="1" selected="0">
            <x v="6"/>
          </reference>
          <reference field="18" count="1" selected="0">
            <x v="3"/>
          </reference>
          <reference field="20" count="1" selected="0">
            <x v="25"/>
          </reference>
          <reference field="23" count="1">
            <x v="9"/>
          </reference>
        </references>
      </pivotArea>
    </format>
    <format dxfId="194">
      <pivotArea dataOnly="0" labelOnly="1" fieldPosition="0">
        <references count="10">
          <reference field="1" count="1" selected="0">
            <x v="14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16"/>
          </reference>
          <reference field="6" count="1" selected="0">
            <x v="20"/>
          </reference>
          <reference field="10" count="1" selected="0">
            <x v="20"/>
          </reference>
          <reference field="14" count="1" selected="0">
            <x v="2"/>
          </reference>
          <reference field="16" count="1" selected="0">
            <x v="9"/>
          </reference>
          <reference field="18" count="1" selected="0">
            <x v="3"/>
          </reference>
          <reference field="20" count="1">
            <x v="28"/>
          </reference>
        </references>
      </pivotArea>
    </format>
    <format dxfId="193">
      <pivotArea dataOnly="0" labelOnly="1" fieldPosition="0">
        <references count="11">
          <reference field="1" count="1" selected="0">
            <x v="14"/>
          </reference>
          <reference field="3" count="1" selected="0">
            <x v="6"/>
          </reference>
          <reference field="4" count="1" selected="0">
            <x v="3"/>
          </reference>
          <reference field="5" count="1" selected="0">
            <x v="16"/>
          </reference>
          <reference field="6" count="1" selected="0">
            <x v="20"/>
          </reference>
          <reference field="10" count="1" selected="0">
            <x v="20"/>
          </reference>
          <reference field="14" count="1" selected="0">
            <x v="2"/>
          </reference>
          <reference field="16" count="1" selected="0">
            <x v="9"/>
          </reference>
          <reference field="18" count="1" selected="0">
            <x v="3"/>
          </reference>
          <reference field="20" count="1" selected="0">
            <x v="28"/>
          </reference>
          <reference field="23" count="1">
            <x v="7"/>
          </reference>
        </references>
      </pivotArea>
    </format>
    <format dxfId="192">
      <pivotArea dataOnly="0" labelOnly="1" fieldPosition="0">
        <references count="10">
          <reference field="1" count="1" selected="0">
            <x v="2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6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>
            <x v="33"/>
          </reference>
        </references>
      </pivotArea>
    </format>
    <format dxfId="191">
      <pivotArea dataOnly="0" labelOnly="1" fieldPosition="0">
        <references count="11">
          <reference field="1" count="1" selected="0">
            <x v="2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6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 selected="0">
            <x v="33"/>
          </reference>
          <reference field="23" count="1">
            <x v="18"/>
          </reference>
        </references>
      </pivotArea>
    </format>
    <format dxfId="190">
      <pivotArea type="all" dataOnly="0" outline="0" fieldPosition="0"/>
    </format>
    <format dxfId="189">
      <pivotArea type="all" dataOnly="0" outline="0" fieldPosition="0"/>
    </format>
    <format dxfId="188">
      <pivotArea dataOnly="0" labelOnly="1" fieldPosition="0">
        <references count="10">
          <reference field="1" count="1" selected="0">
            <x v="2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6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>
            <x v="34"/>
          </reference>
        </references>
      </pivotArea>
    </format>
    <format dxfId="187">
      <pivotArea dataOnly="0" labelOnly="1" fieldPosition="0">
        <references count="11">
          <reference field="1" count="1" selected="0">
            <x v="2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6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 selected="0">
            <x v="34"/>
          </reference>
          <reference field="23" count="1">
            <x v="20"/>
          </reference>
        </references>
      </pivotArea>
    </format>
    <format dxfId="186">
      <pivotArea dataOnly="0" labelOnly="1" fieldPosition="0">
        <references count="11">
          <reference field="1" count="1" selected="0">
            <x v="22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13"/>
          </reference>
          <reference field="6" count="1" selected="0">
            <x v="6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 selected="0">
            <x v="34"/>
          </reference>
          <reference field="23" count="1">
            <x v="36"/>
          </reference>
        </references>
      </pivotArea>
    </format>
    <format dxfId="185">
      <pivotArea dataOnly="0" labelOnly="1" fieldPosition="0">
        <references count="11">
          <reference field="1" count="1" selected="0">
            <x v="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30"/>
          </reference>
          <reference field="6" count="1" selected="0">
            <x v="29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 selected="0">
            <x v="33"/>
          </reference>
          <reference field="23" count="1">
            <x v="18"/>
          </reference>
        </references>
      </pivotArea>
    </format>
    <format dxfId="184">
      <pivotArea dataOnly="0" labelOnly="1" fieldPosition="0">
        <references count="10">
          <reference field="1" count="1" selected="0">
            <x v="33"/>
          </reference>
          <reference field="3" count="1" selected="0">
            <x v="7"/>
          </reference>
          <reference field="4" count="1" selected="0">
            <x v="4"/>
          </reference>
          <reference field="5" count="1" selected="0">
            <x v="30"/>
          </reference>
          <reference field="6" count="1" selected="0">
            <x v="29"/>
          </reference>
          <reference field="10" count="1" selected="0">
            <x v="1"/>
          </reference>
          <reference field="14" count="1" selected="0">
            <x v="0"/>
          </reference>
          <reference field="16" count="1" selected="0">
            <x v="24"/>
          </reference>
          <reference field="18" count="1" selected="0">
            <x v="9"/>
          </reference>
          <reference field="20" count="1">
            <x v="33"/>
          </reference>
        </references>
      </pivotArea>
    </format>
  </formats>
  <pivotTableStyleInfo name="PivotStyleDark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8" cacheId="6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A4:C11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2"/>
        <item x="3"/>
        <item x="5"/>
        <item h="1"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Status da Obra     (Homologada, Em Andamento; Concluída; Paralisada e Não Concluída)" fld="9" subtotal="count" baseField="0" baseItem="0"/>
    <dataField name="Contar de Status da Obra     (Homologada, Em Andamento; Concluída; Paralisada e Não Concluída)2" fld="9" subtotal="count" showDataAs="percentOfCol" baseField="0" baseItem="0" numFmtId="10"/>
  </dataFields>
  <formats count="13">
    <format dxfId="162">
      <pivotArea type="all" dataOnly="0" outline="0" fieldPosition="0"/>
    </format>
    <format dxfId="161">
      <pivotArea type="all" dataOnly="0" outline="0" fieldPosition="0"/>
    </format>
    <format dxfId="160">
      <pivotArea type="all" dataOnly="0" outline="0" fieldPosition="0"/>
    </format>
    <format dxfId="159">
      <pivotArea dataOnly="0" labelOnly="1" fieldPosition="0">
        <references count="1">
          <reference field="9" count="0"/>
        </references>
      </pivotArea>
    </format>
    <format dxfId="158">
      <pivotArea type="all" dataOnly="0" outline="0" fieldPosition="0"/>
    </format>
    <format dxfId="157">
      <pivotArea type="all" dataOnly="0" outline="0" fieldPosition="0"/>
    </format>
    <format dxfId="156">
      <pivotArea type="origin" dataOnly="0" labelOnly="1" outline="0" fieldPosition="0"/>
    </format>
    <format dxfId="155">
      <pivotArea field="9" type="button" dataOnly="0" labelOnly="1" outline="0" axis="axisRow" fieldPosition="0"/>
    </format>
    <format dxfId="154">
      <pivotArea field="-2" type="button" dataOnly="0" labelOnly="1" outline="0" axis="axisCol" fieldPosition="0"/>
    </format>
    <format dxfId="153">
      <pivotArea type="topRight" dataOnly="0" labelOnly="1" outline="0" fieldPosition="0"/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">
      <pivotArea grandRow="1" outline="0" collapsedLevelsAreSubtotals="1" fieldPosition="0"/>
    </format>
    <format dxfId="15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a dinâmica9" cacheId="4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">
  <location ref="E4:G10" firstHeaderRow="1" firstDataRow="2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2"/>
        <item x="3"/>
        <item x="1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ntar de Status da Obra     (Homologada, Em Andamento; Concluída; Paralisada e Não Concluída)" fld="9" subtotal="count" baseField="0" baseItem="0"/>
    <dataField name="Contar de Status da Obra     (Homologada, Em Andamento; Concluída; Paralisada e Não Concluída)2" fld="9" subtotal="count" showDataAs="percentOfCol" baseField="0" baseItem="0" numFmtId="10"/>
  </dataFields>
  <formats count="21">
    <format dxfId="183">
      <pivotArea type="all" dataOnly="0" outline="0" fieldPosition="0"/>
    </format>
    <format dxfId="182">
      <pivotArea type="all" dataOnly="0" outline="0" fieldPosition="0"/>
    </format>
    <format dxfId="181">
      <pivotArea type="all" dataOnly="0" outline="0" fieldPosition="0"/>
    </format>
    <format dxfId="180">
      <pivotArea dataOnly="0" labelOnly="1" fieldPosition="0">
        <references count="1">
          <reference field="9" count="0"/>
        </references>
      </pivotArea>
    </format>
    <format dxfId="179">
      <pivotArea type="all" dataOnly="0" outline="0" fieldPosition="0"/>
    </format>
    <format dxfId="178">
      <pivotArea type="all" dataOnly="0" outline="0" fieldPosition="0"/>
    </format>
    <format dxfId="177">
      <pivotArea type="origin" dataOnly="0" labelOnly="1" outline="0" fieldPosition="0"/>
    </format>
    <format dxfId="176">
      <pivotArea field="9" type="button" dataOnly="0" labelOnly="1" outline="0" axis="axisRow" fieldPosition="0"/>
    </format>
    <format dxfId="175">
      <pivotArea field="-2" type="button" dataOnly="0" labelOnly="1" outline="0" axis="axisCol" fieldPosition="0"/>
    </format>
    <format dxfId="174">
      <pivotArea type="topRight" dataOnly="0" labelOnly="1" outline="0" fieldPosition="0"/>
    </format>
    <format dxfId="1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2">
      <pivotArea grandRow="1" outline="0" collapsedLevelsAreSubtotals="1" fieldPosition="0"/>
    </format>
    <format dxfId="171">
      <pivotArea dataOnly="0" labelOnly="1" grandRow="1" outline="0" fieldPosition="0"/>
    </format>
    <format dxfId="170">
      <pivotArea collapsedLevelsAreSubtotals="1" fieldPosition="0">
        <references count="1">
          <reference field="9" count="1">
            <x v="0"/>
          </reference>
        </references>
      </pivotArea>
    </format>
    <format dxfId="169">
      <pivotArea dataOnly="0" labelOnly="1" fieldPosition="0">
        <references count="1">
          <reference field="9" count="1">
            <x v="0"/>
          </reference>
        </references>
      </pivotArea>
    </format>
    <format dxfId="168">
      <pivotArea collapsedLevelsAreSubtotals="1" fieldPosition="0">
        <references count="1">
          <reference field="9" count="1">
            <x v="1"/>
          </reference>
        </references>
      </pivotArea>
    </format>
    <format dxfId="167">
      <pivotArea dataOnly="0" labelOnly="1" fieldPosition="0">
        <references count="1">
          <reference field="9" count="1">
            <x v="1"/>
          </reference>
        </references>
      </pivotArea>
    </format>
    <format dxfId="166">
      <pivotArea collapsedLevelsAreSubtotals="1" fieldPosition="0">
        <references count="1">
          <reference field="9" count="1">
            <x v="2"/>
          </reference>
        </references>
      </pivotArea>
    </format>
    <format dxfId="165">
      <pivotArea dataOnly="0" labelOnly="1" fieldPosition="0">
        <references count="1">
          <reference field="9" count="1">
            <x v="2"/>
          </reference>
        </references>
      </pivotArea>
    </format>
    <format dxfId="164">
      <pivotArea collapsedLevelsAreSubtotals="1" fieldPosition="0">
        <references count="1">
          <reference field="9" count="1">
            <x v="3"/>
          </reference>
        </references>
      </pivotArea>
    </format>
    <format dxfId="163">
      <pivotArea dataOnly="0" labelOnly="1" fieldPosition="0">
        <references count="1">
          <reference field="9" count="1">
            <x v="3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</chartFormats>
  <pivotTableStyleInfo name="PivotStyleDark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Z220"/>
  <sheetViews>
    <sheetView showGridLines="0" zoomScale="80" zoomScaleNormal="80" workbookViewId="0">
      <pane ySplit="5" topLeftCell="A6" activePane="bottomLeft" state="frozen"/>
      <selection activeCell="E1" sqref="E1"/>
      <selection pane="bottomLeft" activeCell="Z53" sqref="Z53"/>
    </sheetView>
  </sheetViews>
  <sheetFormatPr defaultRowHeight="12.75"/>
  <cols>
    <col min="1" max="1" width="5.85546875" style="8" customWidth="1"/>
    <col min="2" max="4" width="13" style="8" customWidth="1"/>
    <col min="5" max="5" width="18.85546875" style="8" customWidth="1"/>
    <col min="6" max="9" width="26.140625" style="10" customWidth="1"/>
    <col min="10" max="10" width="16.7109375" style="10" customWidth="1"/>
    <col min="11" max="12" width="16.5703125" style="9" customWidth="1"/>
    <col min="13" max="13" width="16.5703125" style="1" customWidth="1"/>
    <col min="14" max="15" width="16.5703125" style="10" customWidth="1"/>
    <col min="16" max="16" width="16.5703125" style="1" customWidth="1"/>
    <col min="17" max="17" width="16.140625" style="8" bestFit="1" customWidth="1"/>
    <col min="18" max="18" width="30.85546875" style="10" customWidth="1"/>
    <col min="19" max="19" width="24.85546875" style="10" customWidth="1"/>
    <col min="20" max="20" width="18.140625" style="8" customWidth="1"/>
    <col min="21" max="21" width="22.5703125" style="11" customWidth="1"/>
    <col min="22" max="22" width="21.5703125" style="11" customWidth="1"/>
    <col min="23" max="23" width="23.7109375" style="11" customWidth="1"/>
    <col min="24" max="24" width="18.140625" style="3" customWidth="1"/>
    <col min="25" max="25" width="17.28515625" style="6" customWidth="1"/>
    <col min="26" max="26" width="38.7109375" style="12" customWidth="1"/>
    <col min="27" max="16384" width="9.140625" style="8"/>
  </cols>
  <sheetData>
    <row r="1" spans="1:26" ht="17.25" customHeight="1">
      <c r="A1" s="39"/>
      <c r="B1" s="109" t="s">
        <v>18</v>
      </c>
      <c r="C1" s="109"/>
      <c r="D1" s="109"/>
      <c r="E1" s="109"/>
      <c r="F1" s="40">
        <f ca="1">TODAY()</f>
        <v>45259</v>
      </c>
      <c r="G1" s="41"/>
      <c r="H1" s="41"/>
      <c r="I1" s="41"/>
      <c r="J1" s="41"/>
      <c r="K1" s="40"/>
      <c r="L1" s="40"/>
      <c r="M1" s="42"/>
      <c r="N1" s="41"/>
      <c r="O1" s="41"/>
      <c r="P1" s="42"/>
      <c r="Q1" s="39"/>
      <c r="R1" s="41"/>
      <c r="S1" s="41"/>
      <c r="T1" s="39"/>
      <c r="U1" s="43"/>
      <c r="V1" s="43"/>
      <c r="W1" s="43"/>
      <c r="X1" s="44"/>
      <c r="Y1" s="45"/>
      <c r="Z1" s="46"/>
    </row>
    <row r="2" spans="1:26" ht="6" customHeight="1">
      <c r="A2" s="39"/>
      <c r="B2" s="39"/>
      <c r="C2" s="39"/>
      <c r="D2" s="39"/>
      <c r="E2" s="39"/>
      <c r="F2" s="41"/>
      <c r="G2" s="41"/>
      <c r="H2" s="41"/>
      <c r="I2" s="41"/>
      <c r="J2" s="41"/>
      <c r="K2" s="40"/>
      <c r="L2" s="40"/>
      <c r="M2" s="42"/>
      <c r="N2" s="41"/>
      <c r="O2" s="41"/>
      <c r="P2" s="42"/>
      <c r="Q2" s="39"/>
      <c r="R2" s="41"/>
      <c r="S2" s="41"/>
      <c r="T2" s="39"/>
      <c r="U2" s="43"/>
      <c r="V2" s="43"/>
      <c r="W2" s="43"/>
      <c r="X2" s="44"/>
      <c r="Y2" s="45"/>
      <c r="Z2" s="46"/>
    </row>
    <row r="3" spans="1:26" ht="19.5" customHeight="1">
      <c r="A3" s="114" t="s">
        <v>268</v>
      </c>
      <c r="B3" s="114"/>
      <c r="C3" s="114"/>
      <c r="D3" s="114"/>
      <c r="E3" s="114"/>
      <c r="F3" s="114"/>
      <c r="G3" s="114"/>
      <c r="H3" s="114"/>
      <c r="I3" s="114"/>
      <c r="J3" s="114"/>
      <c r="K3" s="47"/>
      <c r="L3" s="47"/>
      <c r="M3" s="48"/>
      <c r="N3" s="47"/>
      <c r="O3" s="47"/>
      <c r="P3" s="48"/>
      <c r="Q3" s="47"/>
      <c r="R3" s="47"/>
      <c r="S3" s="47"/>
      <c r="T3" s="47"/>
      <c r="U3" s="47"/>
      <c r="V3" s="47"/>
      <c r="W3" s="47"/>
      <c r="X3" s="48"/>
      <c r="Y3" s="48"/>
      <c r="Z3" s="49"/>
    </row>
    <row r="4" spans="1:26" ht="6" customHeight="1">
      <c r="A4" s="39"/>
      <c r="B4" s="39"/>
      <c r="C4" s="39"/>
      <c r="D4" s="39"/>
      <c r="E4" s="39"/>
      <c r="F4" s="41"/>
      <c r="G4" s="41"/>
      <c r="H4" s="41"/>
      <c r="I4" s="41"/>
      <c r="J4" s="41"/>
      <c r="K4" s="40"/>
      <c r="L4" s="40"/>
      <c r="M4" s="42"/>
      <c r="N4" s="41"/>
      <c r="O4" s="41"/>
      <c r="P4" s="42"/>
      <c r="Q4" s="39"/>
      <c r="R4" s="41"/>
      <c r="S4" s="41"/>
      <c r="T4" s="39"/>
      <c r="U4" s="43"/>
      <c r="V4" s="43"/>
      <c r="W4" s="43"/>
      <c r="X4" s="44"/>
      <c r="Y4" s="45"/>
      <c r="Z4" s="46"/>
    </row>
    <row r="5" spans="1:26" ht="90.75" customHeight="1">
      <c r="A5" s="50" t="s">
        <v>0</v>
      </c>
      <c r="B5" s="50" t="s">
        <v>1</v>
      </c>
      <c r="C5" s="51" t="s">
        <v>152</v>
      </c>
      <c r="D5" s="51" t="s">
        <v>151</v>
      </c>
      <c r="E5" s="50" t="s">
        <v>6</v>
      </c>
      <c r="F5" s="51" t="s">
        <v>7</v>
      </c>
      <c r="G5" s="51" t="s">
        <v>8</v>
      </c>
      <c r="H5" s="51" t="s">
        <v>23</v>
      </c>
      <c r="I5" s="51" t="s">
        <v>20</v>
      </c>
      <c r="J5" s="51" t="s">
        <v>585</v>
      </c>
      <c r="K5" s="52" t="s">
        <v>170</v>
      </c>
      <c r="L5" s="52" t="s">
        <v>171</v>
      </c>
      <c r="M5" s="53" t="s">
        <v>172</v>
      </c>
      <c r="N5" s="51" t="s">
        <v>25</v>
      </c>
      <c r="O5" s="51" t="s">
        <v>13</v>
      </c>
      <c r="P5" s="53" t="s">
        <v>19</v>
      </c>
      <c r="Q5" s="50" t="s">
        <v>3</v>
      </c>
      <c r="R5" s="51" t="s">
        <v>4</v>
      </c>
      <c r="S5" s="51" t="s">
        <v>14</v>
      </c>
      <c r="T5" s="50" t="s">
        <v>16</v>
      </c>
      <c r="U5" s="54" t="s">
        <v>173</v>
      </c>
      <c r="V5" s="54" t="s">
        <v>175</v>
      </c>
      <c r="W5" s="54" t="s">
        <v>154</v>
      </c>
      <c r="X5" s="55" t="s">
        <v>174</v>
      </c>
      <c r="Y5" s="56" t="s">
        <v>168</v>
      </c>
      <c r="Z5" s="51" t="s">
        <v>169</v>
      </c>
    </row>
    <row r="6" spans="1:26" ht="38.25">
      <c r="A6" s="50">
        <v>1</v>
      </c>
      <c r="B6" s="57" t="s">
        <v>2</v>
      </c>
      <c r="C6" s="57" t="s">
        <v>5</v>
      </c>
      <c r="D6" s="57" t="s">
        <v>24</v>
      </c>
      <c r="E6" s="58" t="s">
        <v>9</v>
      </c>
      <c r="F6" s="58" t="s">
        <v>10</v>
      </c>
      <c r="G6" s="58" t="s">
        <v>11</v>
      </c>
      <c r="H6" s="58" t="s">
        <v>467</v>
      </c>
      <c r="I6" s="59" t="s">
        <v>531</v>
      </c>
      <c r="J6" s="58" t="s">
        <v>331</v>
      </c>
      <c r="K6" s="60">
        <v>44760</v>
      </c>
      <c r="L6" s="60">
        <v>45066</v>
      </c>
      <c r="M6" s="61">
        <f>L6-K6</f>
        <v>306</v>
      </c>
      <c r="N6" s="60">
        <v>45134</v>
      </c>
      <c r="O6" s="58"/>
      <c r="P6" s="61" t="str">
        <f t="shared" ref="P6:P34" ca="1" si="0">IF(($F$1-K6)&lt;=M6,"Dentro do Prazo","Fora do Prazo")</f>
        <v>Fora do Prazo</v>
      </c>
      <c r="Q6" s="57" t="s">
        <v>176</v>
      </c>
      <c r="R6" s="58" t="s">
        <v>217</v>
      </c>
      <c r="S6" s="58" t="s">
        <v>15</v>
      </c>
      <c r="T6" s="57" t="s">
        <v>17</v>
      </c>
      <c r="U6" s="62">
        <v>321878.65000000002</v>
      </c>
      <c r="V6" s="62">
        <v>101690.65</v>
      </c>
      <c r="W6" s="62">
        <f>U6+V6</f>
        <v>423569.30000000005</v>
      </c>
      <c r="X6" s="63">
        <f>(W6/(U6+V6))</f>
        <v>1</v>
      </c>
      <c r="Y6" s="64" t="str">
        <f>IF(J6="Paralisada", ($F$1-O6), " ")</f>
        <v/>
      </c>
      <c r="Z6" s="65"/>
    </row>
    <row r="7" spans="1:26" ht="38.25">
      <c r="A7" s="50">
        <v>2</v>
      </c>
      <c r="B7" s="57" t="s">
        <v>26</v>
      </c>
      <c r="C7" s="57" t="s">
        <v>5</v>
      </c>
      <c r="D7" s="57" t="s">
        <v>24</v>
      </c>
      <c r="E7" s="58" t="s">
        <v>32</v>
      </c>
      <c r="F7" s="58" t="s">
        <v>28</v>
      </c>
      <c r="G7" s="58" t="s">
        <v>126</v>
      </c>
      <c r="H7" s="58" t="s">
        <v>256</v>
      </c>
      <c r="I7" s="59" t="s">
        <v>177</v>
      </c>
      <c r="J7" s="58" t="s">
        <v>331</v>
      </c>
      <c r="K7" s="60">
        <v>44375</v>
      </c>
      <c r="L7" s="60">
        <v>44497</v>
      </c>
      <c r="M7" s="61">
        <f t="shared" ref="M7:M43" si="1">L7-K7</f>
        <v>122</v>
      </c>
      <c r="N7" s="60">
        <v>44558</v>
      </c>
      <c r="O7" s="58"/>
      <c r="P7" s="61" t="str">
        <f t="shared" ca="1" si="0"/>
        <v>Fora do Prazo</v>
      </c>
      <c r="Q7" s="57" t="s">
        <v>29</v>
      </c>
      <c r="R7" s="58" t="s">
        <v>27</v>
      </c>
      <c r="S7" s="58" t="s">
        <v>30</v>
      </c>
      <c r="T7" s="57" t="s">
        <v>17</v>
      </c>
      <c r="U7" s="62">
        <v>228941.67</v>
      </c>
      <c r="V7" s="62"/>
      <c r="W7" s="62">
        <f>U7</f>
        <v>228941.67</v>
      </c>
      <c r="X7" s="63">
        <f t="shared" ref="X7:X46" si="2">(W7/(U7+V7))</f>
        <v>1</v>
      </c>
      <c r="Y7" s="64" t="str">
        <f>IF(J7="Paralisada", ($F$1-O7), " ")</f>
        <v/>
      </c>
      <c r="Z7" s="65"/>
    </row>
    <row r="8" spans="1:26" ht="38.25">
      <c r="A8" s="50">
        <v>3</v>
      </c>
      <c r="B8" s="57" t="s">
        <v>31</v>
      </c>
      <c r="C8" s="57" t="s">
        <v>5</v>
      </c>
      <c r="D8" s="57" t="s">
        <v>24</v>
      </c>
      <c r="E8" s="58" t="s">
        <v>33</v>
      </c>
      <c r="F8" s="58" t="s">
        <v>34</v>
      </c>
      <c r="G8" s="58" t="s">
        <v>127</v>
      </c>
      <c r="H8" s="58" t="s">
        <v>257</v>
      </c>
      <c r="I8" s="59" t="s">
        <v>177</v>
      </c>
      <c r="J8" s="58" t="s">
        <v>331</v>
      </c>
      <c r="K8" s="60">
        <v>44396</v>
      </c>
      <c r="L8" s="60">
        <v>44700</v>
      </c>
      <c r="M8" s="61">
        <f t="shared" si="1"/>
        <v>304</v>
      </c>
      <c r="N8" s="60">
        <v>44760</v>
      </c>
      <c r="O8" s="58"/>
      <c r="P8" s="61" t="str">
        <f t="shared" ca="1" si="0"/>
        <v>Fora do Prazo</v>
      </c>
      <c r="Q8" s="57" t="s">
        <v>35</v>
      </c>
      <c r="R8" s="58" t="s">
        <v>178</v>
      </c>
      <c r="S8" s="58" t="s">
        <v>37</v>
      </c>
      <c r="T8" s="57" t="s">
        <v>38</v>
      </c>
      <c r="U8" s="62">
        <v>899718.61</v>
      </c>
      <c r="V8" s="66">
        <f>247517.65+78404.81</f>
        <v>325922.45999999996</v>
      </c>
      <c r="W8" s="62">
        <f>U8+V8</f>
        <v>1225641.0699999998</v>
      </c>
      <c r="X8" s="63">
        <f t="shared" si="2"/>
        <v>1</v>
      </c>
      <c r="Y8" s="64" t="str">
        <f t="shared" ref="Y8:Y43" si="3">IF(J8="Paralisada", ($F$1-O8), " ")</f>
        <v/>
      </c>
      <c r="Z8" s="65"/>
    </row>
    <row r="9" spans="1:26" ht="51">
      <c r="A9" s="50">
        <v>4</v>
      </c>
      <c r="B9" s="57" t="s">
        <v>39</v>
      </c>
      <c r="C9" s="57" t="s">
        <v>5</v>
      </c>
      <c r="D9" s="57" t="s">
        <v>24</v>
      </c>
      <c r="E9" s="58" t="s">
        <v>33</v>
      </c>
      <c r="F9" s="58" t="s">
        <v>128</v>
      </c>
      <c r="G9" s="58" t="s">
        <v>129</v>
      </c>
      <c r="H9" s="58" t="s">
        <v>258</v>
      </c>
      <c r="I9" s="59" t="s">
        <v>177</v>
      </c>
      <c r="J9" s="58" t="s">
        <v>331</v>
      </c>
      <c r="K9" s="60">
        <v>44411</v>
      </c>
      <c r="L9" s="60">
        <v>44564</v>
      </c>
      <c r="M9" s="61">
        <f t="shared" si="1"/>
        <v>153</v>
      </c>
      <c r="N9" s="60">
        <v>44615</v>
      </c>
      <c r="O9" s="58"/>
      <c r="P9" s="61" t="str">
        <f t="shared" ca="1" si="0"/>
        <v>Fora do Prazo</v>
      </c>
      <c r="Q9" s="57" t="s">
        <v>40</v>
      </c>
      <c r="R9" s="58" t="s">
        <v>36</v>
      </c>
      <c r="S9" s="58" t="s">
        <v>41</v>
      </c>
      <c r="T9" s="57" t="s">
        <v>42</v>
      </c>
      <c r="U9" s="62">
        <v>289583.19</v>
      </c>
      <c r="V9" s="62"/>
      <c r="W9" s="62">
        <v>289583.19</v>
      </c>
      <c r="X9" s="63">
        <f t="shared" si="2"/>
        <v>1</v>
      </c>
      <c r="Y9" s="64" t="str">
        <f t="shared" si="3"/>
        <v/>
      </c>
      <c r="Z9" s="65"/>
    </row>
    <row r="10" spans="1:26" ht="38.25">
      <c r="A10" s="50">
        <v>5</v>
      </c>
      <c r="B10" s="57" t="s">
        <v>43</v>
      </c>
      <c r="C10" s="57" t="s">
        <v>5</v>
      </c>
      <c r="D10" s="57" t="s">
        <v>24</v>
      </c>
      <c r="E10" s="58" t="s">
        <v>44</v>
      </c>
      <c r="F10" s="58" t="s">
        <v>45</v>
      </c>
      <c r="G10" s="58" t="s">
        <v>130</v>
      </c>
      <c r="H10" s="58" t="s">
        <v>240</v>
      </c>
      <c r="I10" s="59" t="s">
        <v>781</v>
      </c>
      <c r="J10" s="58" t="s">
        <v>331</v>
      </c>
      <c r="K10" s="60">
        <v>44453</v>
      </c>
      <c r="L10" s="60">
        <v>45106</v>
      </c>
      <c r="M10" s="61">
        <f>L10-K10</f>
        <v>653</v>
      </c>
      <c r="N10" s="58"/>
      <c r="O10" s="60" t="s">
        <v>755</v>
      </c>
      <c r="P10" s="61" t="str">
        <f t="shared" ca="1" si="0"/>
        <v>Fora do Prazo</v>
      </c>
      <c r="Q10" s="57" t="s">
        <v>46</v>
      </c>
      <c r="R10" s="58" t="s">
        <v>180</v>
      </c>
      <c r="S10" s="58" t="s">
        <v>21</v>
      </c>
      <c r="T10" s="57" t="s">
        <v>22</v>
      </c>
      <c r="U10" s="62">
        <v>558646.53</v>
      </c>
      <c r="V10" s="62">
        <v>157326.13</v>
      </c>
      <c r="W10" s="62">
        <f>V10+U10</f>
        <v>715972.66</v>
      </c>
      <c r="X10" s="63">
        <v>1</v>
      </c>
      <c r="Y10" s="64" t="str">
        <f t="shared" si="3"/>
        <v/>
      </c>
      <c r="Z10" s="65"/>
    </row>
    <row r="11" spans="1:26" ht="38.25">
      <c r="A11" s="50">
        <v>6</v>
      </c>
      <c r="B11" s="57" t="s">
        <v>47</v>
      </c>
      <c r="C11" s="57" t="s">
        <v>5</v>
      </c>
      <c r="D11" s="57" t="s">
        <v>24</v>
      </c>
      <c r="E11" s="58" t="s">
        <v>48</v>
      </c>
      <c r="F11" s="58" t="s">
        <v>49</v>
      </c>
      <c r="G11" s="58" t="s">
        <v>131</v>
      </c>
      <c r="H11" s="58" t="s">
        <v>262</v>
      </c>
      <c r="I11" s="59" t="s">
        <v>263</v>
      </c>
      <c r="J11" s="58" t="s">
        <v>331</v>
      </c>
      <c r="K11" s="60">
        <v>44469</v>
      </c>
      <c r="L11" s="60">
        <v>44620</v>
      </c>
      <c r="M11" s="61">
        <f t="shared" si="1"/>
        <v>151</v>
      </c>
      <c r="N11" s="60">
        <v>44679</v>
      </c>
      <c r="O11" s="58"/>
      <c r="P11" s="61" t="str">
        <f t="shared" ca="1" si="0"/>
        <v>Fora do Prazo</v>
      </c>
      <c r="Q11" s="57" t="s">
        <v>50</v>
      </c>
      <c r="R11" s="58" t="s">
        <v>51</v>
      </c>
      <c r="S11" s="58" t="s">
        <v>52</v>
      </c>
      <c r="T11" s="57" t="s">
        <v>53</v>
      </c>
      <c r="U11" s="62">
        <v>212573.21</v>
      </c>
      <c r="V11" s="62"/>
      <c r="W11" s="62">
        <f>U11</f>
        <v>212573.21</v>
      </c>
      <c r="X11" s="63">
        <f t="shared" si="2"/>
        <v>1</v>
      </c>
      <c r="Y11" s="64" t="str">
        <f t="shared" si="3"/>
        <v/>
      </c>
      <c r="Z11" s="65"/>
    </row>
    <row r="12" spans="1:26" ht="38.25">
      <c r="A12" s="50">
        <v>7</v>
      </c>
      <c r="B12" s="57" t="s">
        <v>54</v>
      </c>
      <c r="C12" s="57" t="s">
        <v>5</v>
      </c>
      <c r="D12" s="57" t="s">
        <v>24</v>
      </c>
      <c r="E12" s="58" t="s">
        <v>33</v>
      </c>
      <c r="F12" s="58" t="s">
        <v>55</v>
      </c>
      <c r="G12" s="58" t="s">
        <v>132</v>
      </c>
      <c r="H12" s="58" t="s">
        <v>241</v>
      </c>
      <c r="I12" s="59" t="s">
        <v>179</v>
      </c>
      <c r="J12" s="67" t="s">
        <v>577</v>
      </c>
      <c r="K12" s="60">
        <v>44516</v>
      </c>
      <c r="L12" s="60">
        <v>44789</v>
      </c>
      <c r="M12" s="61">
        <f t="shared" si="1"/>
        <v>273</v>
      </c>
      <c r="N12" s="58"/>
      <c r="O12" s="58"/>
      <c r="P12" s="61" t="str">
        <f t="shared" ca="1" si="0"/>
        <v>Fora do Prazo</v>
      </c>
      <c r="Q12" s="57" t="s">
        <v>56</v>
      </c>
      <c r="R12" s="58" t="s">
        <v>27</v>
      </c>
      <c r="S12" s="58" t="s">
        <v>21</v>
      </c>
      <c r="T12" s="57" t="s">
        <v>22</v>
      </c>
      <c r="U12" s="62">
        <v>573022.77</v>
      </c>
      <c r="V12" s="62"/>
      <c r="W12" s="62">
        <v>518444.82</v>
      </c>
      <c r="X12" s="63">
        <f t="shared" si="2"/>
        <v>0.90475430845444416</v>
      </c>
      <c r="Y12" s="64" t="str">
        <f t="shared" si="3"/>
        <v/>
      </c>
      <c r="Z12" s="65" t="s">
        <v>757</v>
      </c>
    </row>
    <row r="13" spans="1:26" ht="38.25">
      <c r="A13" s="50">
        <v>8</v>
      </c>
      <c r="B13" s="57" t="s">
        <v>57</v>
      </c>
      <c r="C13" s="57" t="s">
        <v>5</v>
      </c>
      <c r="D13" s="57" t="s">
        <v>24</v>
      </c>
      <c r="E13" s="58" t="s">
        <v>32</v>
      </c>
      <c r="F13" s="58" t="s">
        <v>58</v>
      </c>
      <c r="G13" s="58" t="s">
        <v>133</v>
      </c>
      <c r="H13" s="58" t="s">
        <v>236</v>
      </c>
      <c r="I13" s="59" t="s">
        <v>181</v>
      </c>
      <c r="J13" s="58" t="s">
        <v>331</v>
      </c>
      <c r="K13" s="60">
        <v>44503</v>
      </c>
      <c r="L13" s="60">
        <v>44715</v>
      </c>
      <c r="M13" s="61">
        <f t="shared" si="1"/>
        <v>212</v>
      </c>
      <c r="N13" s="60">
        <v>44740</v>
      </c>
      <c r="O13" s="58"/>
      <c r="P13" s="61" t="str">
        <f t="shared" ca="1" si="0"/>
        <v>Fora do Prazo</v>
      </c>
      <c r="Q13" s="57" t="s">
        <v>59</v>
      </c>
      <c r="R13" s="58" t="s">
        <v>180</v>
      </c>
      <c r="S13" s="58" t="s">
        <v>60</v>
      </c>
      <c r="T13" s="57" t="s">
        <v>61</v>
      </c>
      <c r="U13" s="62">
        <v>570040.4</v>
      </c>
      <c r="V13" s="62">
        <f>47064.41</f>
        <v>47064.41</v>
      </c>
      <c r="W13" s="62">
        <v>614478.65</v>
      </c>
      <c r="X13" s="63">
        <f t="shared" si="2"/>
        <v>0.99574438578756175</v>
      </c>
      <c r="Y13" s="64" t="str">
        <f t="shared" si="3"/>
        <v/>
      </c>
      <c r="Z13" s="65"/>
    </row>
    <row r="14" spans="1:26" ht="38.25">
      <c r="A14" s="50">
        <v>9</v>
      </c>
      <c r="B14" s="57" t="s">
        <v>62</v>
      </c>
      <c r="C14" s="57" t="s">
        <v>5</v>
      </c>
      <c r="D14" s="57" t="s">
        <v>24</v>
      </c>
      <c r="E14" s="58" t="s">
        <v>63</v>
      </c>
      <c r="F14" s="58" t="s">
        <v>64</v>
      </c>
      <c r="G14" s="58" t="s">
        <v>134</v>
      </c>
      <c r="H14" s="58" t="s">
        <v>255</v>
      </c>
      <c r="I14" s="59" t="s">
        <v>177</v>
      </c>
      <c r="J14" s="58" t="s">
        <v>331</v>
      </c>
      <c r="K14" s="60">
        <v>44473</v>
      </c>
      <c r="L14" s="60">
        <v>44596</v>
      </c>
      <c r="M14" s="61">
        <f t="shared" si="1"/>
        <v>123</v>
      </c>
      <c r="N14" s="60">
        <v>44691</v>
      </c>
      <c r="O14" s="58"/>
      <c r="P14" s="61" t="str">
        <f t="shared" ca="1" si="0"/>
        <v>Fora do Prazo</v>
      </c>
      <c r="Q14" s="57" t="s">
        <v>65</v>
      </c>
      <c r="R14" s="58" t="s">
        <v>27</v>
      </c>
      <c r="S14" s="58" t="s">
        <v>66</v>
      </c>
      <c r="T14" s="57" t="s">
        <v>67</v>
      </c>
      <c r="U14" s="62">
        <v>247932.12</v>
      </c>
      <c r="V14" s="62"/>
      <c r="W14" s="62">
        <v>247932.12</v>
      </c>
      <c r="X14" s="63">
        <f t="shared" si="2"/>
        <v>1</v>
      </c>
      <c r="Y14" s="64" t="str">
        <f t="shared" si="3"/>
        <v/>
      </c>
      <c r="Z14" s="65" t="s">
        <v>575</v>
      </c>
    </row>
    <row r="15" spans="1:26" ht="38.25">
      <c r="A15" s="50">
        <v>10</v>
      </c>
      <c r="B15" s="57" t="s">
        <v>68</v>
      </c>
      <c r="C15" s="57" t="s">
        <v>5</v>
      </c>
      <c r="D15" s="57" t="s">
        <v>24</v>
      </c>
      <c r="E15" s="58" t="s">
        <v>63</v>
      </c>
      <c r="F15" s="58" t="s">
        <v>69</v>
      </c>
      <c r="G15" s="58" t="s">
        <v>135</v>
      </c>
      <c r="H15" s="58" t="s">
        <v>237</v>
      </c>
      <c r="I15" s="59" t="s">
        <v>179</v>
      </c>
      <c r="J15" s="58" t="s">
        <v>331</v>
      </c>
      <c r="K15" s="60">
        <v>44529</v>
      </c>
      <c r="L15" s="60">
        <v>44833</v>
      </c>
      <c r="M15" s="61">
        <f t="shared" si="1"/>
        <v>304</v>
      </c>
      <c r="N15" s="58"/>
      <c r="O15" s="58"/>
      <c r="P15" s="61" t="str">
        <f t="shared" ca="1" si="0"/>
        <v>Fora do Prazo</v>
      </c>
      <c r="Q15" s="57" t="s">
        <v>70</v>
      </c>
      <c r="R15" s="58" t="s">
        <v>180</v>
      </c>
      <c r="S15" s="58" t="s">
        <v>37</v>
      </c>
      <c r="T15" s="57" t="s">
        <v>71</v>
      </c>
      <c r="U15" s="62">
        <v>587316.21</v>
      </c>
      <c r="V15" s="62">
        <f>122088.24+16481.09+66665.76</f>
        <v>205235.09000000003</v>
      </c>
      <c r="W15" s="62">
        <v>792551.21</v>
      </c>
      <c r="X15" s="63">
        <f t="shared" si="2"/>
        <v>0.9999998864426819</v>
      </c>
      <c r="Y15" s="64" t="str">
        <f t="shared" si="3"/>
        <v/>
      </c>
      <c r="Z15" s="65" t="s">
        <v>579</v>
      </c>
    </row>
    <row r="16" spans="1:26" ht="38.25">
      <c r="A16" s="50">
        <v>11</v>
      </c>
      <c r="B16" s="57" t="s">
        <v>72</v>
      </c>
      <c r="C16" s="57" t="s">
        <v>5</v>
      </c>
      <c r="D16" s="57" t="s">
        <v>24</v>
      </c>
      <c r="E16" s="58" t="s">
        <v>32</v>
      </c>
      <c r="F16" s="58" t="s">
        <v>73</v>
      </c>
      <c r="G16" s="58" t="s">
        <v>136</v>
      </c>
      <c r="H16" s="58" t="s">
        <v>254</v>
      </c>
      <c r="I16" s="58" t="s">
        <v>177</v>
      </c>
      <c r="J16" s="58" t="s">
        <v>331</v>
      </c>
      <c r="K16" s="60">
        <v>44522</v>
      </c>
      <c r="L16" s="60">
        <v>44808</v>
      </c>
      <c r="M16" s="61">
        <f t="shared" si="1"/>
        <v>286</v>
      </c>
      <c r="N16" s="58"/>
      <c r="O16" s="58"/>
      <c r="P16" s="61" t="str">
        <f t="shared" ca="1" si="0"/>
        <v>Fora do Prazo</v>
      </c>
      <c r="Q16" s="57" t="s">
        <v>74</v>
      </c>
      <c r="R16" s="58" t="s">
        <v>182</v>
      </c>
      <c r="S16" s="58" t="s">
        <v>37</v>
      </c>
      <c r="T16" s="57" t="s">
        <v>38</v>
      </c>
      <c r="U16" s="62">
        <v>542609.18999999994</v>
      </c>
      <c r="V16" s="62">
        <f>105406.43</f>
        <v>105406.43</v>
      </c>
      <c r="W16" s="62">
        <f>U16+V16</f>
        <v>648015.61999999988</v>
      </c>
      <c r="X16" s="63">
        <f t="shared" si="2"/>
        <v>1</v>
      </c>
      <c r="Y16" s="64" t="str">
        <f t="shared" si="3"/>
        <v/>
      </c>
      <c r="Z16" s="65"/>
    </row>
    <row r="17" spans="1:26" ht="38.25">
      <c r="A17" s="50">
        <v>12</v>
      </c>
      <c r="B17" s="57" t="s">
        <v>75</v>
      </c>
      <c r="C17" s="57" t="s">
        <v>5</v>
      </c>
      <c r="D17" s="57" t="s">
        <v>24</v>
      </c>
      <c r="E17" s="58" t="s">
        <v>33</v>
      </c>
      <c r="F17" s="58" t="s">
        <v>138</v>
      </c>
      <c r="G17" s="58" t="s">
        <v>137</v>
      </c>
      <c r="H17" s="58" t="s">
        <v>239</v>
      </c>
      <c r="I17" s="59" t="s">
        <v>179</v>
      </c>
      <c r="J17" s="58" t="s">
        <v>331</v>
      </c>
      <c r="K17" s="60">
        <v>44529</v>
      </c>
      <c r="L17" s="60">
        <v>44680</v>
      </c>
      <c r="M17" s="61">
        <f t="shared" si="1"/>
        <v>151</v>
      </c>
      <c r="N17" s="60">
        <v>44680</v>
      </c>
      <c r="O17" s="58"/>
      <c r="P17" s="61" t="str">
        <f t="shared" ca="1" si="0"/>
        <v>Fora do Prazo</v>
      </c>
      <c r="Q17" s="57" t="s">
        <v>76</v>
      </c>
      <c r="R17" s="58" t="s">
        <v>180</v>
      </c>
      <c r="S17" s="58" t="s">
        <v>41</v>
      </c>
      <c r="T17" s="57" t="s">
        <v>42</v>
      </c>
      <c r="U17" s="62">
        <v>261014.21</v>
      </c>
      <c r="V17" s="62"/>
      <c r="W17" s="62">
        <v>253444.36</v>
      </c>
      <c r="X17" s="63">
        <f t="shared" si="2"/>
        <v>0.97099832227525085</v>
      </c>
      <c r="Y17" s="64" t="str">
        <f t="shared" si="3"/>
        <v/>
      </c>
      <c r="Z17" s="65"/>
    </row>
    <row r="18" spans="1:26" ht="38.25">
      <c r="A18" s="50">
        <v>13</v>
      </c>
      <c r="B18" s="57" t="s">
        <v>77</v>
      </c>
      <c r="C18" s="57" t="s">
        <v>5</v>
      </c>
      <c r="D18" s="57" t="s">
        <v>24</v>
      </c>
      <c r="E18" s="58" t="s">
        <v>78</v>
      </c>
      <c r="F18" s="58" t="s">
        <v>79</v>
      </c>
      <c r="G18" s="58" t="s">
        <v>130</v>
      </c>
      <c r="H18" s="58" t="s">
        <v>242</v>
      </c>
      <c r="I18" s="59" t="s">
        <v>781</v>
      </c>
      <c r="J18" s="58" t="s">
        <v>331</v>
      </c>
      <c r="K18" s="60">
        <v>44529</v>
      </c>
      <c r="L18" s="60">
        <v>45116</v>
      </c>
      <c r="M18" s="61">
        <f t="shared" si="1"/>
        <v>587</v>
      </c>
      <c r="N18" s="58"/>
      <c r="O18" s="58" t="s">
        <v>756</v>
      </c>
      <c r="P18" s="61" t="str">
        <f t="shared" ca="1" si="0"/>
        <v>Fora do Prazo</v>
      </c>
      <c r="Q18" s="57" t="s">
        <v>80</v>
      </c>
      <c r="R18" s="58" t="s">
        <v>180</v>
      </c>
      <c r="S18" s="58" t="s">
        <v>21</v>
      </c>
      <c r="T18" s="57" t="s">
        <v>22</v>
      </c>
      <c r="U18" s="62">
        <v>647120.71</v>
      </c>
      <c r="V18" s="62"/>
      <c r="W18" s="62">
        <f>U18</f>
        <v>647120.71</v>
      </c>
      <c r="X18" s="63">
        <v>1</v>
      </c>
      <c r="Y18" s="64" t="str">
        <f t="shared" si="3"/>
        <v/>
      </c>
      <c r="Z18" s="65"/>
    </row>
    <row r="19" spans="1:26" ht="38.25">
      <c r="A19" s="50">
        <v>14</v>
      </c>
      <c r="B19" s="57" t="s">
        <v>81</v>
      </c>
      <c r="C19" s="57" t="s">
        <v>5</v>
      </c>
      <c r="D19" s="57" t="s">
        <v>24</v>
      </c>
      <c r="E19" s="58" t="s">
        <v>82</v>
      </c>
      <c r="F19" s="58" t="s">
        <v>83</v>
      </c>
      <c r="G19" s="58" t="s">
        <v>139</v>
      </c>
      <c r="H19" s="58" t="s">
        <v>238</v>
      </c>
      <c r="I19" s="58" t="s">
        <v>195</v>
      </c>
      <c r="J19" s="58" t="s">
        <v>331</v>
      </c>
      <c r="K19" s="60">
        <v>44512</v>
      </c>
      <c r="L19" s="60">
        <v>45150</v>
      </c>
      <c r="M19" s="61">
        <f t="shared" si="1"/>
        <v>638</v>
      </c>
      <c r="N19" s="60">
        <v>45152</v>
      </c>
      <c r="O19" s="58"/>
      <c r="P19" s="61" t="str">
        <f t="shared" ca="1" si="0"/>
        <v>Fora do Prazo</v>
      </c>
      <c r="Q19" s="57" t="s">
        <v>84</v>
      </c>
      <c r="R19" s="58" t="s">
        <v>27</v>
      </c>
      <c r="S19" s="58" t="s">
        <v>52</v>
      </c>
      <c r="T19" s="57" t="s">
        <v>85</v>
      </c>
      <c r="U19" s="62">
        <v>1302313.6499999999</v>
      </c>
      <c r="V19" s="62">
        <v>48558.82</v>
      </c>
      <c r="W19" s="62">
        <v>1350872.47</v>
      </c>
      <c r="X19" s="63">
        <f t="shared" si="2"/>
        <v>1</v>
      </c>
      <c r="Y19" s="64" t="str">
        <f t="shared" si="3"/>
        <v/>
      </c>
      <c r="Z19" s="65"/>
    </row>
    <row r="20" spans="1:26" ht="38.25">
      <c r="A20" s="50">
        <v>15</v>
      </c>
      <c r="B20" s="57" t="s">
        <v>86</v>
      </c>
      <c r="C20" s="57" t="s">
        <v>5</v>
      </c>
      <c r="D20" s="57" t="s">
        <v>24</v>
      </c>
      <c r="E20" s="58" t="s">
        <v>82</v>
      </c>
      <c r="F20" s="58" t="s">
        <v>87</v>
      </c>
      <c r="G20" s="58" t="s">
        <v>140</v>
      </c>
      <c r="H20" s="58" t="s">
        <v>243</v>
      </c>
      <c r="I20" s="59" t="s">
        <v>789</v>
      </c>
      <c r="J20" s="58" t="s">
        <v>12</v>
      </c>
      <c r="K20" s="60">
        <v>44552</v>
      </c>
      <c r="L20" s="60">
        <v>45099</v>
      </c>
      <c r="M20" s="61">
        <f t="shared" si="1"/>
        <v>547</v>
      </c>
      <c r="N20" s="58"/>
      <c r="O20" s="58"/>
      <c r="P20" s="61" t="str">
        <f t="shared" ca="1" si="0"/>
        <v>Fora do Prazo</v>
      </c>
      <c r="Q20" s="57" t="s">
        <v>88</v>
      </c>
      <c r="R20" s="58" t="s">
        <v>27</v>
      </c>
      <c r="S20" s="58" t="s">
        <v>60</v>
      </c>
      <c r="T20" s="57" t="s">
        <v>61</v>
      </c>
      <c r="U20" s="62">
        <v>1212251.3600000001</v>
      </c>
      <c r="V20" s="62">
        <f>98576.66+98479.31</f>
        <v>197055.97</v>
      </c>
      <c r="W20" s="62">
        <v>1246425.1100000001</v>
      </c>
      <c r="X20" s="63">
        <f t="shared" si="2"/>
        <v>0.88442391767025008</v>
      </c>
      <c r="Y20" s="64" t="str">
        <f t="shared" si="3"/>
        <v/>
      </c>
      <c r="Z20" s="65"/>
    </row>
    <row r="21" spans="1:26" ht="25.5">
      <c r="A21" s="50">
        <v>16</v>
      </c>
      <c r="B21" s="57" t="s">
        <v>89</v>
      </c>
      <c r="C21" s="57" t="s">
        <v>5</v>
      </c>
      <c r="D21" s="57" t="s">
        <v>24</v>
      </c>
      <c r="E21" s="58" t="s">
        <v>90</v>
      </c>
      <c r="F21" s="58" t="s">
        <v>91</v>
      </c>
      <c r="G21" s="58" t="s">
        <v>141</v>
      </c>
      <c r="H21" s="58" t="s">
        <v>264</v>
      </c>
      <c r="I21" s="59" t="s">
        <v>263</v>
      </c>
      <c r="J21" s="58" t="s">
        <v>331</v>
      </c>
      <c r="K21" s="60">
        <v>44545</v>
      </c>
      <c r="L21" s="60">
        <v>44635</v>
      </c>
      <c r="M21" s="61">
        <f t="shared" si="1"/>
        <v>90</v>
      </c>
      <c r="N21" s="60">
        <v>44668</v>
      </c>
      <c r="O21" s="58"/>
      <c r="P21" s="61" t="str">
        <f t="shared" ca="1" si="0"/>
        <v>Fora do Prazo</v>
      </c>
      <c r="Q21" s="57" t="s">
        <v>92</v>
      </c>
      <c r="R21" s="58" t="s">
        <v>51</v>
      </c>
      <c r="S21" s="58" t="s">
        <v>30</v>
      </c>
      <c r="T21" s="57" t="s">
        <v>93</v>
      </c>
      <c r="U21" s="62">
        <v>44553.02</v>
      </c>
      <c r="V21" s="62"/>
      <c r="W21" s="62">
        <f>U21</f>
        <v>44553.02</v>
      </c>
      <c r="X21" s="63">
        <f t="shared" si="2"/>
        <v>1</v>
      </c>
      <c r="Y21" s="64" t="str">
        <f t="shared" si="3"/>
        <v/>
      </c>
      <c r="Z21" s="65"/>
    </row>
    <row r="22" spans="1:26" ht="25.5">
      <c r="A22" s="50">
        <v>17</v>
      </c>
      <c r="B22" s="57" t="s">
        <v>94</v>
      </c>
      <c r="C22" s="57" t="s">
        <v>5</v>
      </c>
      <c r="D22" s="57" t="s">
        <v>24</v>
      </c>
      <c r="E22" s="58" t="s">
        <v>32</v>
      </c>
      <c r="F22" s="58" t="s">
        <v>95</v>
      </c>
      <c r="G22" s="58" t="s">
        <v>142</v>
      </c>
      <c r="H22" s="58" t="s">
        <v>253</v>
      </c>
      <c r="I22" s="58" t="s">
        <v>183</v>
      </c>
      <c r="J22" s="58" t="s">
        <v>331</v>
      </c>
      <c r="K22" s="60">
        <v>44585</v>
      </c>
      <c r="L22" s="60">
        <v>44858</v>
      </c>
      <c r="M22" s="61">
        <f t="shared" si="1"/>
        <v>273</v>
      </c>
      <c r="N22" s="60">
        <v>44896</v>
      </c>
      <c r="O22" s="58"/>
      <c r="P22" s="61" t="str">
        <f t="shared" ca="1" si="0"/>
        <v>Fora do Prazo</v>
      </c>
      <c r="Q22" s="57" t="s">
        <v>96</v>
      </c>
      <c r="R22" s="58" t="s">
        <v>27</v>
      </c>
      <c r="S22" s="58" t="s">
        <v>41</v>
      </c>
      <c r="T22" s="57" t="s">
        <v>42</v>
      </c>
      <c r="U22" s="62">
        <v>568669.15</v>
      </c>
      <c r="V22" s="62"/>
      <c r="W22" s="62">
        <v>568669.15</v>
      </c>
      <c r="X22" s="63">
        <f t="shared" si="2"/>
        <v>1</v>
      </c>
      <c r="Y22" s="64" t="str">
        <f t="shared" si="3"/>
        <v/>
      </c>
      <c r="Z22" s="65"/>
    </row>
    <row r="23" spans="1:26" ht="38.25">
      <c r="A23" s="50">
        <v>18</v>
      </c>
      <c r="B23" s="57" t="s">
        <v>97</v>
      </c>
      <c r="C23" s="57" t="s">
        <v>5</v>
      </c>
      <c r="D23" s="57" t="s">
        <v>24</v>
      </c>
      <c r="E23" s="58" t="s">
        <v>63</v>
      </c>
      <c r="F23" s="58" t="s">
        <v>98</v>
      </c>
      <c r="G23" s="58" t="s">
        <v>143</v>
      </c>
      <c r="H23" s="58" t="s">
        <v>252</v>
      </c>
      <c r="I23" s="58" t="s">
        <v>183</v>
      </c>
      <c r="J23" s="58" t="s">
        <v>331</v>
      </c>
      <c r="K23" s="60">
        <v>44580</v>
      </c>
      <c r="L23" s="60">
        <v>44670</v>
      </c>
      <c r="M23" s="61">
        <f t="shared" si="1"/>
        <v>90</v>
      </c>
      <c r="N23" s="60">
        <v>44691</v>
      </c>
      <c r="O23" s="58"/>
      <c r="P23" s="61" t="str">
        <f t="shared" ca="1" si="0"/>
        <v>Fora do Prazo</v>
      </c>
      <c r="Q23" s="57" t="s">
        <v>99</v>
      </c>
      <c r="R23" s="58" t="s">
        <v>27</v>
      </c>
      <c r="S23" s="58" t="s">
        <v>100</v>
      </c>
      <c r="T23" s="57" t="s">
        <v>101</v>
      </c>
      <c r="U23" s="62">
        <v>67466.13</v>
      </c>
      <c r="V23" s="62"/>
      <c r="W23" s="62">
        <v>45439.839999999997</v>
      </c>
      <c r="X23" s="63">
        <f t="shared" si="2"/>
        <v>0.67352077257136278</v>
      </c>
      <c r="Y23" s="64" t="str">
        <f t="shared" si="3"/>
        <v/>
      </c>
      <c r="Z23" s="65" t="s">
        <v>574</v>
      </c>
    </row>
    <row r="24" spans="1:26" ht="38.25">
      <c r="A24" s="50">
        <v>19</v>
      </c>
      <c r="B24" s="57" t="s">
        <v>102</v>
      </c>
      <c r="C24" s="57" t="s">
        <v>5</v>
      </c>
      <c r="D24" s="57" t="s">
        <v>24</v>
      </c>
      <c r="E24" s="58" t="s">
        <v>103</v>
      </c>
      <c r="F24" s="58" t="s">
        <v>104</v>
      </c>
      <c r="G24" s="58" t="s">
        <v>144</v>
      </c>
      <c r="H24" s="58" t="s">
        <v>259</v>
      </c>
      <c r="I24" s="58" t="s">
        <v>177</v>
      </c>
      <c r="J24" s="58" t="s">
        <v>331</v>
      </c>
      <c r="K24" s="60">
        <v>44606</v>
      </c>
      <c r="L24" s="60">
        <v>44756</v>
      </c>
      <c r="M24" s="61">
        <f t="shared" si="1"/>
        <v>150</v>
      </c>
      <c r="N24" s="60">
        <v>44757</v>
      </c>
      <c r="O24" s="58"/>
      <c r="P24" s="61" t="str">
        <f t="shared" ca="1" si="0"/>
        <v>Fora do Prazo</v>
      </c>
      <c r="Q24" s="57" t="s">
        <v>105</v>
      </c>
      <c r="R24" s="58" t="s">
        <v>27</v>
      </c>
      <c r="S24" s="58" t="s">
        <v>37</v>
      </c>
      <c r="T24" s="57" t="s">
        <v>38</v>
      </c>
      <c r="U24" s="62">
        <v>533392.93999999994</v>
      </c>
      <c r="V24" s="62"/>
      <c r="W24" s="62">
        <v>533392.93999999994</v>
      </c>
      <c r="X24" s="63">
        <f t="shared" si="2"/>
        <v>1</v>
      </c>
      <c r="Y24" s="64" t="str">
        <f t="shared" si="3"/>
        <v/>
      </c>
      <c r="Z24" s="68"/>
    </row>
    <row r="25" spans="1:26" ht="38.25">
      <c r="A25" s="50">
        <v>20</v>
      </c>
      <c r="B25" s="57" t="s">
        <v>106</v>
      </c>
      <c r="C25" s="57" t="s">
        <v>5</v>
      </c>
      <c r="D25" s="57" t="s">
        <v>24</v>
      </c>
      <c r="E25" s="58" t="s">
        <v>33</v>
      </c>
      <c r="F25" s="58" t="s">
        <v>266</v>
      </c>
      <c r="G25" s="58" t="s">
        <v>146</v>
      </c>
      <c r="H25" s="58" t="s">
        <v>267</v>
      </c>
      <c r="I25" s="58" t="s">
        <v>184</v>
      </c>
      <c r="J25" s="58" t="s">
        <v>331</v>
      </c>
      <c r="K25" s="60">
        <v>44592</v>
      </c>
      <c r="L25" s="60">
        <v>45135</v>
      </c>
      <c r="M25" s="61">
        <f t="shared" si="1"/>
        <v>543</v>
      </c>
      <c r="N25" s="60">
        <v>45204</v>
      </c>
      <c r="O25" s="58"/>
      <c r="P25" s="61" t="str">
        <f t="shared" ca="1" si="0"/>
        <v>Fora do Prazo</v>
      </c>
      <c r="Q25" s="57" t="s">
        <v>107</v>
      </c>
      <c r="R25" s="58" t="s">
        <v>27</v>
      </c>
      <c r="S25" s="58" t="s">
        <v>21</v>
      </c>
      <c r="T25" s="57" t="s">
        <v>22</v>
      </c>
      <c r="U25" s="62">
        <v>1564158.58</v>
      </c>
      <c r="V25" s="62"/>
      <c r="W25" s="62">
        <v>1383092.34</v>
      </c>
      <c r="X25" s="69">
        <f t="shared" si="2"/>
        <v>0.88424048410743628</v>
      </c>
      <c r="Y25" s="64" t="str">
        <f t="shared" si="3"/>
        <v/>
      </c>
      <c r="Z25" s="65" t="s">
        <v>812</v>
      </c>
    </row>
    <row r="26" spans="1:26" ht="57.75" customHeight="1">
      <c r="A26" s="50">
        <v>21</v>
      </c>
      <c r="B26" s="57" t="s">
        <v>108</v>
      </c>
      <c r="C26" s="57" t="s">
        <v>5</v>
      </c>
      <c r="D26" s="57" t="s">
        <v>24</v>
      </c>
      <c r="E26" s="58" t="s">
        <v>109</v>
      </c>
      <c r="F26" s="58" t="s">
        <v>145</v>
      </c>
      <c r="G26" s="58" t="s">
        <v>149</v>
      </c>
      <c r="H26" s="58" t="s">
        <v>244</v>
      </c>
      <c r="I26" s="59" t="s">
        <v>181</v>
      </c>
      <c r="J26" s="58" t="s">
        <v>331</v>
      </c>
      <c r="K26" s="60">
        <v>44606</v>
      </c>
      <c r="L26" s="60">
        <v>44878</v>
      </c>
      <c r="M26" s="61">
        <f t="shared" si="1"/>
        <v>272</v>
      </c>
      <c r="N26" s="60">
        <v>44952</v>
      </c>
      <c r="O26" s="58"/>
      <c r="P26" s="61" t="str">
        <f t="shared" ca="1" si="0"/>
        <v>Fora do Prazo</v>
      </c>
      <c r="Q26" s="70" t="s">
        <v>185</v>
      </c>
      <c r="R26" s="58" t="s">
        <v>186</v>
      </c>
      <c r="S26" s="58" t="s">
        <v>110</v>
      </c>
      <c r="T26" s="57" t="s">
        <v>111</v>
      </c>
      <c r="U26" s="62">
        <v>1153597.32</v>
      </c>
      <c r="V26" s="62">
        <f>79458.21-24317.25</f>
        <v>55140.960000000006</v>
      </c>
      <c r="W26" s="62">
        <v>1198653.73</v>
      </c>
      <c r="X26" s="63">
        <f t="shared" si="2"/>
        <v>0.99165696150534755</v>
      </c>
      <c r="Y26" s="64" t="str">
        <f t="shared" si="3"/>
        <v/>
      </c>
      <c r="Z26" s="65" t="s">
        <v>758</v>
      </c>
    </row>
    <row r="27" spans="1:26" ht="38.25">
      <c r="A27" s="50">
        <v>22</v>
      </c>
      <c r="B27" s="57" t="s">
        <v>112</v>
      </c>
      <c r="C27" s="57" t="s">
        <v>5</v>
      </c>
      <c r="D27" s="57" t="s">
        <v>24</v>
      </c>
      <c r="E27" s="58" t="s">
        <v>113</v>
      </c>
      <c r="F27" s="58" t="s">
        <v>265</v>
      </c>
      <c r="G27" s="58" t="s">
        <v>146</v>
      </c>
      <c r="H27" s="58" t="s">
        <v>267</v>
      </c>
      <c r="I27" s="58" t="s">
        <v>184</v>
      </c>
      <c r="J27" s="58" t="s">
        <v>331</v>
      </c>
      <c r="K27" s="60">
        <v>44634</v>
      </c>
      <c r="L27" s="60">
        <v>44970</v>
      </c>
      <c r="M27" s="61">
        <f t="shared" si="1"/>
        <v>336</v>
      </c>
      <c r="N27" s="60">
        <v>45005</v>
      </c>
      <c r="O27" s="58"/>
      <c r="P27" s="61" t="str">
        <f t="shared" ca="1" si="0"/>
        <v>Fora do Prazo</v>
      </c>
      <c r="Q27" s="57" t="s">
        <v>187</v>
      </c>
      <c r="R27" s="58" t="s">
        <v>186</v>
      </c>
      <c r="S27" s="58" t="s">
        <v>21</v>
      </c>
      <c r="T27" s="57" t="s">
        <v>22</v>
      </c>
      <c r="U27" s="62">
        <v>585201.36</v>
      </c>
      <c r="V27" s="62"/>
      <c r="W27" s="62">
        <v>584969.15</v>
      </c>
      <c r="X27" s="63">
        <f t="shared" si="2"/>
        <v>0.99960319641089013</v>
      </c>
      <c r="Y27" s="64" t="str">
        <f t="shared" si="3"/>
        <v/>
      </c>
      <c r="Z27" s="65"/>
    </row>
    <row r="28" spans="1:26" ht="38.25">
      <c r="A28" s="50">
        <v>23</v>
      </c>
      <c r="B28" s="57" t="s">
        <v>114</v>
      </c>
      <c r="C28" s="57" t="s">
        <v>5</v>
      </c>
      <c r="D28" s="57" t="s">
        <v>24</v>
      </c>
      <c r="E28" s="58" t="s">
        <v>115</v>
      </c>
      <c r="F28" s="58" t="s">
        <v>104</v>
      </c>
      <c r="G28" s="58" t="s">
        <v>144</v>
      </c>
      <c r="H28" s="58" t="s">
        <v>258</v>
      </c>
      <c r="I28" s="58" t="s">
        <v>177</v>
      </c>
      <c r="J28" s="96" t="s">
        <v>577</v>
      </c>
      <c r="K28" s="60">
        <v>44642</v>
      </c>
      <c r="L28" s="60">
        <v>44856</v>
      </c>
      <c r="M28" s="61">
        <f t="shared" si="1"/>
        <v>214</v>
      </c>
      <c r="N28" s="58"/>
      <c r="O28" s="58"/>
      <c r="P28" s="61" t="str">
        <f t="shared" ca="1" si="0"/>
        <v>Fora do Prazo</v>
      </c>
      <c r="Q28" s="57" t="s">
        <v>188</v>
      </c>
      <c r="R28" s="58" t="s">
        <v>186</v>
      </c>
      <c r="S28" s="58" t="s">
        <v>116</v>
      </c>
      <c r="T28" s="57" t="s">
        <v>117</v>
      </c>
      <c r="U28" s="62">
        <v>684345.69</v>
      </c>
      <c r="V28" s="62"/>
      <c r="W28" s="62">
        <f>218238.79</f>
        <v>218238.79</v>
      </c>
      <c r="X28" s="63">
        <f t="shared" si="2"/>
        <v>0.31890138739677021</v>
      </c>
      <c r="Y28" s="64" t="str">
        <f t="shared" si="3"/>
        <v/>
      </c>
      <c r="Z28" s="65" t="s">
        <v>621</v>
      </c>
    </row>
    <row r="29" spans="1:26" ht="38.25">
      <c r="A29" s="50">
        <v>24</v>
      </c>
      <c r="B29" s="57" t="s">
        <v>118</v>
      </c>
      <c r="C29" s="57" t="s">
        <v>5</v>
      </c>
      <c r="D29" s="57" t="s">
        <v>24</v>
      </c>
      <c r="E29" s="58" t="s">
        <v>33</v>
      </c>
      <c r="F29" s="58" t="s">
        <v>119</v>
      </c>
      <c r="G29" s="58" t="s">
        <v>147</v>
      </c>
      <c r="H29" s="58"/>
      <c r="I29" s="58"/>
      <c r="J29" s="58" t="s">
        <v>150</v>
      </c>
      <c r="K29" s="60"/>
      <c r="L29" s="60"/>
      <c r="M29" s="61">
        <f t="shared" si="1"/>
        <v>0</v>
      </c>
      <c r="N29" s="58"/>
      <c r="O29" s="58"/>
      <c r="P29" s="61" t="str">
        <f t="shared" ca="1" si="0"/>
        <v>Fora do Prazo</v>
      </c>
      <c r="Q29" s="57" t="s">
        <v>189</v>
      </c>
      <c r="R29" s="58" t="s">
        <v>186</v>
      </c>
      <c r="S29" s="58" t="s">
        <v>21</v>
      </c>
      <c r="T29" s="57" t="s">
        <v>22</v>
      </c>
      <c r="U29" s="62">
        <v>1687368.33</v>
      </c>
      <c r="V29" s="62"/>
      <c r="W29" s="62"/>
      <c r="X29" s="63">
        <f t="shared" si="2"/>
        <v>0</v>
      </c>
      <c r="Y29" s="64" t="str">
        <f t="shared" si="3"/>
        <v/>
      </c>
      <c r="Z29" s="65" t="s">
        <v>766</v>
      </c>
    </row>
    <row r="30" spans="1:26" ht="38.25">
      <c r="A30" s="50">
        <v>25</v>
      </c>
      <c r="B30" s="57" t="s">
        <v>120</v>
      </c>
      <c r="C30" s="57" t="s">
        <v>5</v>
      </c>
      <c r="D30" s="57" t="s">
        <v>24</v>
      </c>
      <c r="E30" s="58" t="s">
        <v>121</v>
      </c>
      <c r="F30" s="58" t="s">
        <v>122</v>
      </c>
      <c r="G30" s="58" t="s">
        <v>148</v>
      </c>
      <c r="H30" s="58" t="s">
        <v>245</v>
      </c>
      <c r="I30" s="59" t="s">
        <v>782</v>
      </c>
      <c r="J30" s="97" t="s">
        <v>577</v>
      </c>
      <c r="K30" s="60">
        <v>44642</v>
      </c>
      <c r="L30" s="60">
        <v>45068</v>
      </c>
      <c r="M30" s="61">
        <f t="shared" si="1"/>
        <v>426</v>
      </c>
      <c r="N30" s="58"/>
      <c r="O30" s="58"/>
      <c r="P30" s="61" t="str">
        <f t="shared" ca="1" si="0"/>
        <v>Fora do Prazo</v>
      </c>
      <c r="Q30" s="57" t="s">
        <v>190</v>
      </c>
      <c r="R30" s="58" t="s">
        <v>186</v>
      </c>
      <c r="S30" s="58" t="s">
        <v>123</v>
      </c>
      <c r="T30" s="57" t="s">
        <v>124</v>
      </c>
      <c r="U30" s="62">
        <v>4291000</v>
      </c>
      <c r="V30" s="62">
        <f>137662.96+84459.66</f>
        <v>222122.62</v>
      </c>
      <c r="W30" s="62">
        <v>986412.28</v>
      </c>
      <c r="X30" s="63">
        <f t="shared" si="2"/>
        <v>0.21856536217932407</v>
      </c>
      <c r="Y30" s="64" t="str">
        <f t="shared" si="3"/>
        <v/>
      </c>
      <c r="Z30" s="65"/>
    </row>
    <row r="31" spans="1:26" ht="38.25">
      <c r="A31" s="50">
        <v>26</v>
      </c>
      <c r="B31" s="57" t="s">
        <v>125</v>
      </c>
      <c r="C31" s="57" t="s">
        <v>5</v>
      </c>
      <c r="D31" s="57" t="s">
        <v>24</v>
      </c>
      <c r="E31" s="58" t="s">
        <v>113</v>
      </c>
      <c r="F31" s="58" t="s">
        <v>119</v>
      </c>
      <c r="G31" s="58" t="s">
        <v>147</v>
      </c>
      <c r="H31" s="58"/>
      <c r="I31" s="58"/>
      <c r="J31" s="58" t="s">
        <v>150</v>
      </c>
      <c r="K31" s="60"/>
      <c r="L31" s="60"/>
      <c r="M31" s="61">
        <f t="shared" si="1"/>
        <v>0</v>
      </c>
      <c r="N31" s="58"/>
      <c r="O31" s="58"/>
      <c r="P31" s="61" t="str">
        <f t="shared" ca="1" si="0"/>
        <v>Fora do Prazo</v>
      </c>
      <c r="Q31" s="57" t="s">
        <v>191</v>
      </c>
      <c r="R31" s="58" t="s">
        <v>186</v>
      </c>
      <c r="S31" s="58" t="s">
        <v>21</v>
      </c>
      <c r="T31" s="57" t="s">
        <v>22</v>
      </c>
      <c r="U31" s="62">
        <v>1157567.31</v>
      </c>
      <c r="V31" s="62"/>
      <c r="W31" s="62"/>
      <c r="X31" s="63">
        <f t="shared" si="2"/>
        <v>0</v>
      </c>
      <c r="Y31" s="64" t="str">
        <f t="shared" si="3"/>
        <v/>
      </c>
      <c r="Z31" s="65" t="s">
        <v>766</v>
      </c>
    </row>
    <row r="32" spans="1:26" ht="38.25">
      <c r="A32" s="50">
        <v>27</v>
      </c>
      <c r="B32" s="57" t="s">
        <v>155</v>
      </c>
      <c r="C32" s="57" t="s">
        <v>5</v>
      </c>
      <c r="D32" s="57" t="s">
        <v>24</v>
      </c>
      <c r="E32" s="58" t="s">
        <v>33</v>
      </c>
      <c r="F32" s="58" t="s">
        <v>160</v>
      </c>
      <c r="G32" s="58" t="s">
        <v>162</v>
      </c>
      <c r="H32" s="58" t="s">
        <v>246</v>
      </c>
      <c r="I32" s="58" t="s">
        <v>179</v>
      </c>
      <c r="J32" s="58" t="s">
        <v>331</v>
      </c>
      <c r="K32" s="60">
        <v>44088</v>
      </c>
      <c r="L32" s="60">
        <v>44514</v>
      </c>
      <c r="M32" s="61">
        <f t="shared" si="1"/>
        <v>426</v>
      </c>
      <c r="N32" s="60">
        <v>44511</v>
      </c>
      <c r="O32" s="58"/>
      <c r="P32" s="61" t="str">
        <f t="shared" ca="1" si="0"/>
        <v>Fora do Prazo</v>
      </c>
      <c r="Q32" s="57" t="s">
        <v>235</v>
      </c>
      <c r="R32" s="58" t="s">
        <v>226</v>
      </c>
      <c r="S32" s="71" t="s">
        <v>230</v>
      </c>
      <c r="T32" s="72" t="s">
        <v>85</v>
      </c>
      <c r="U32" s="62">
        <v>635228.4</v>
      </c>
      <c r="V32" s="62">
        <v>84007.65</v>
      </c>
      <c r="W32" s="62">
        <v>719285.54</v>
      </c>
      <c r="X32" s="63">
        <f t="shared" si="2"/>
        <v>1.000068809120455</v>
      </c>
      <c r="Y32" s="64" t="str">
        <f t="shared" si="3"/>
        <v/>
      </c>
      <c r="Z32" s="65"/>
    </row>
    <row r="33" spans="1:26" ht="38.25">
      <c r="A33" s="50">
        <v>28</v>
      </c>
      <c r="B33" s="57" t="s">
        <v>156</v>
      </c>
      <c r="C33" s="57" t="s">
        <v>5</v>
      </c>
      <c r="D33" s="57" t="s">
        <v>24</v>
      </c>
      <c r="E33" s="58" t="s">
        <v>159</v>
      </c>
      <c r="F33" s="58" t="s">
        <v>161</v>
      </c>
      <c r="G33" s="58" t="s">
        <v>163</v>
      </c>
      <c r="H33" s="58" t="s">
        <v>247</v>
      </c>
      <c r="I33" s="58" t="s">
        <v>179</v>
      </c>
      <c r="J33" s="58" t="s">
        <v>331</v>
      </c>
      <c r="K33" s="60">
        <v>44117</v>
      </c>
      <c r="L33" s="60">
        <v>44416</v>
      </c>
      <c r="M33" s="61">
        <f t="shared" si="1"/>
        <v>299</v>
      </c>
      <c r="N33" s="60">
        <v>44433</v>
      </c>
      <c r="O33" s="58"/>
      <c r="P33" s="61" t="str">
        <f t="shared" ca="1" si="0"/>
        <v>Fora do Prazo</v>
      </c>
      <c r="Q33" s="57" t="s">
        <v>225</v>
      </c>
      <c r="R33" s="58" t="s">
        <v>226</v>
      </c>
      <c r="S33" s="58" t="s">
        <v>227</v>
      </c>
      <c r="T33" s="57" t="s">
        <v>111</v>
      </c>
      <c r="U33" s="62">
        <v>182372.94</v>
      </c>
      <c r="V33" s="62">
        <v>31018.54</v>
      </c>
      <c r="W33" s="62">
        <v>213391.57</v>
      </c>
      <c r="X33" s="63">
        <f t="shared" si="2"/>
        <v>1.000000421760044</v>
      </c>
      <c r="Y33" s="64" t="str">
        <f t="shared" si="3"/>
        <v/>
      </c>
      <c r="Z33" s="65"/>
    </row>
    <row r="34" spans="1:26" ht="25.5" customHeight="1">
      <c r="A34" s="110">
        <v>29</v>
      </c>
      <c r="B34" s="112" t="s">
        <v>157</v>
      </c>
      <c r="C34" s="112" t="s">
        <v>5</v>
      </c>
      <c r="D34" s="112" t="s">
        <v>24</v>
      </c>
      <c r="E34" s="113" t="s">
        <v>164</v>
      </c>
      <c r="F34" s="58" t="s">
        <v>231</v>
      </c>
      <c r="G34" s="58" t="s">
        <v>165</v>
      </c>
      <c r="H34" s="58" t="s">
        <v>248</v>
      </c>
      <c r="I34" s="59" t="s">
        <v>179</v>
      </c>
      <c r="J34" s="115" t="s">
        <v>331</v>
      </c>
      <c r="K34" s="118">
        <v>44341</v>
      </c>
      <c r="L34" s="118">
        <v>44435</v>
      </c>
      <c r="M34" s="119">
        <f t="shared" si="1"/>
        <v>94</v>
      </c>
      <c r="N34" s="118">
        <v>44447</v>
      </c>
      <c r="O34" s="113"/>
      <c r="P34" s="117" t="str">
        <f t="shared" ca="1" si="0"/>
        <v>Fora do Prazo</v>
      </c>
      <c r="Q34" s="112" t="s">
        <v>228</v>
      </c>
      <c r="R34" s="113" t="s">
        <v>229</v>
      </c>
      <c r="S34" s="113" t="s">
        <v>230</v>
      </c>
      <c r="T34" s="112" t="s">
        <v>85</v>
      </c>
      <c r="U34" s="121">
        <v>385658.04</v>
      </c>
      <c r="V34" s="122"/>
      <c r="W34" s="121">
        <v>385658.04</v>
      </c>
      <c r="X34" s="125">
        <f t="shared" si="2"/>
        <v>1</v>
      </c>
      <c r="Y34" s="127" t="str">
        <f t="shared" si="3"/>
        <v/>
      </c>
      <c r="Z34" s="124"/>
    </row>
    <row r="35" spans="1:26" ht="25.5">
      <c r="A35" s="111"/>
      <c r="B35" s="112"/>
      <c r="C35" s="112"/>
      <c r="D35" s="112"/>
      <c r="E35" s="113"/>
      <c r="F35" s="58" t="s">
        <v>119</v>
      </c>
      <c r="G35" s="58" t="s">
        <v>147</v>
      </c>
      <c r="H35" s="58" t="s">
        <v>249</v>
      </c>
      <c r="I35" s="59" t="s">
        <v>179</v>
      </c>
      <c r="J35" s="116"/>
      <c r="K35" s="118"/>
      <c r="L35" s="118"/>
      <c r="M35" s="120"/>
      <c r="N35" s="113"/>
      <c r="O35" s="113"/>
      <c r="P35" s="117"/>
      <c r="Q35" s="112"/>
      <c r="R35" s="113"/>
      <c r="S35" s="113"/>
      <c r="T35" s="112"/>
      <c r="U35" s="121"/>
      <c r="V35" s="123"/>
      <c r="W35" s="121"/>
      <c r="X35" s="126"/>
      <c r="Y35" s="128"/>
      <c r="Z35" s="124"/>
    </row>
    <row r="36" spans="1:26" ht="38.25">
      <c r="A36" s="50">
        <v>30</v>
      </c>
      <c r="B36" s="57" t="s">
        <v>158</v>
      </c>
      <c r="C36" s="57" t="s">
        <v>5</v>
      </c>
      <c r="D36" s="57" t="s">
        <v>24</v>
      </c>
      <c r="E36" s="58" t="s">
        <v>232</v>
      </c>
      <c r="F36" s="58" t="s">
        <v>69</v>
      </c>
      <c r="G36" s="58" t="s">
        <v>166</v>
      </c>
      <c r="H36" s="58" t="s">
        <v>237</v>
      </c>
      <c r="I36" s="59" t="s">
        <v>179</v>
      </c>
      <c r="J36" s="58" t="s">
        <v>331</v>
      </c>
      <c r="K36" s="60">
        <v>43914</v>
      </c>
      <c r="L36" s="60">
        <v>44432</v>
      </c>
      <c r="M36" s="61">
        <f t="shared" si="1"/>
        <v>518</v>
      </c>
      <c r="N36" s="60">
        <v>44424</v>
      </c>
      <c r="O36" s="58"/>
      <c r="P36" s="61" t="str">
        <f t="shared" ref="P36:P43" ca="1" si="4">IF(($F$1-K36)&lt;=M36,"Dentro do Prazo","Fora do Prazo")</f>
        <v>Fora do Prazo</v>
      </c>
      <c r="Q36" s="70" t="s">
        <v>233</v>
      </c>
      <c r="R36" s="58" t="s">
        <v>234</v>
      </c>
      <c r="S36" s="58" t="s">
        <v>227</v>
      </c>
      <c r="T36" s="57" t="s">
        <v>111</v>
      </c>
      <c r="U36" s="62">
        <v>314570.33</v>
      </c>
      <c r="V36" s="62">
        <v>78322.740000000005</v>
      </c>
      <c r="W36" s="62">
        <v>392576.47</v>
      </c>
      <c r="X36" s="63">
        <f t="shared" si="2"/>
        <v>0.99919418278362604</v>
      </c>
      <c r="Y36" s="64" t="str">
        <f t="shared" si="3"/>
        <v/>
      </c>
      <c r="Z36" s="65"/>
    </row>
    <row r="37" spans="1:26" ht="38.25">
      <c r="A37" s="50">
        <v>31</v>
      </c>
      <c r="B37" s="57" t="s">
        <v>192</v>
      </c>
      <c r="C37" s="57" t="s">
        <v>5</v>
      </c>
      <c r="D37" s="57" t="s">
        <v>24</v>
      </c>
      <c r="E37" s="58" t="s">
        <v>32</v>
      </c>
      <c r="F37" s="58" t="s">
        <v>193</v>
      </c>
      <c r="G37" s="58" t="s">
        <v>194</v>
      </c>
      <c r="H37" s="58" t="s">
        <v>261</v>
      </c>
      <c r="I37" s="58" t="s">
        <v>195</v>
      </c>
      <c r="J37" s="67" t="s">
        <v>577</v>
      </c>
      <c r="K37" s="60">
        <v>44718</v>
      </c>
      <c r="L37" s="60">
        <v>45083</v>
      </c>
      <c r="M37" s="61">
        <f t="shared" si="1"/>
        <v>365</v>
      </c>
      <c r="N37" s="58"/>
      <c r="O37" s="58"/>
      <c r="P37" s="61" t="str">
        <f t="shared" ca="1" si="4"/>
        <v>Fora do Prazo</v>
      </c>
      <c r="Q37" s="57" t="s">
        <v>196</v>
      </c>
      <c r="R37" s="58" t="s">
        <v>186</v>
      </c>
      <c r="S37" s="58" t="s">
        <v>116</v>
      </c>
      <c r="T37" s="57" t="s">
        <v>117</v>
      </c>
      <c r="U37" s="62">
        <v>2144498.7599999998</v>
      </c>
      <c r="V37" s="62"/>
      <c r="W37" s="62">
        <v>86905.74</v>
      </c>
      <c r="X37" s="63">
        <f t="shared" si="2"/>
        <v>4.0524966309609813E-2</v>
      </c>
      <c r="Y37" s="64" t="str">
        <f t="shared" si="3"/>
        <v/>
      </c>
      <c r="Z37" s="65" t="s">
        <v>845</v>
      </c>
    </row>
    <row r="38" spans="1:26" ht="25.5">
      <c r="A38" s="50">
        <v>32</v>
      </c>
      <c r="B38" s="57" t="s">
        <v>197</v>
      </c>
      <c r="C38" s="57" t="s">
        <v>5</v>
      </c>
      <c r="D38" s="57" t="s">
        <v>24</v>
      </c>
      <c r="E38" s="58" t="s">
        <v>198</v>
      </c>
      <c r="F38" s="58" t="s">
        <v>199</v>
      </c>
      <c r="G38" s="58" t="s">
        <v>200</v>
      </c>
      <c r="H38" s="58" t="s">
        <v>260</v>
      </c>
      <c r="I38" s="58" t="s">
        <v>177</v>
      </c>
      <c r="J38" s="58" t="s">
        <v>12</v>
      </c>
      <c r="K38" s="60">
        <v>44683</v>
      </c>
      <c r="L38" s="60">
        <v>45196</v>
      </c>
      <c r="M38" s="61">
        <f t="shared" si="1"/>
        <v>513</v>
      </c>
      <c r="N38" s="58"/>
      <c r="O38" s="58"/>
      <c r="P38" s="61" t="str">
        <f t="shared" ca="1" si="4"/>
        <v>Fora do Prazo</v>
      </c>
      <c r="Q38" s="57" t="s">
        <v>203</v>
      </c>
      <c r="R38" s="58" t="s">
        <v>201</v>
      </c>
      <c r="S38" s="58" t="s">
        <v>202</v>
      </c>
      <c r="T38" s="57" t="s">
        <v>85</v>
      </c>
      <c r="U38" s="62">
        <v>2242451.39</v>
      </c>
      <c r="V38" s="62">
        <v>321944.18</v>
      </c>
      <c r="W38" s="62">
        <v>2302837.2200000002</v>
      </c>
      <c r="X38" s="63">
        <f t="shared" si="2"/>
        <v>0.89800389882907183</v>
      </c>
      <c r="Y38" s="64" t="str">
        <f t="shared" si="3"/>
        <v/>
      </c>
      <c r="Z38" s="65"/>
    </row>
    <row r="39" spans="1:26" ht="51">
      <c r="A39" s="50">
        <v>33</v>
      </c>
      <c r="B39" s="57" t="s">
        <v>204</v>
      </c>
      <c r="C39" s="57" t="s">
        <v>5</v>
      </c>
      <c r="D39" s="57" t="s">
        <v>24</v>
      </c>
      <c r="E39" s="58" t="s">
        <v>205</v>
      </c>
      <c r="F39" s="58" t="s">
        <v>160</v>
      </c>
      <c r="G39" s="58" t="s">
        <v>206</v>
      </c>
      <c r="H39" s="58" t="s">
        <v>246</v>
      </c>
      <c r="I39" s="59" t="s">
        <v>179</v>
      </c>
      <c r="J39" s="58" t="s">
        <v>331</v>
      </c>
      <c r="K39" s="60">
        <v>44711</v>
      </c>
      <c r="L39" s="60">
        <v>45046</v>
      </c>
      <c r="M39" s="61">
        <f t="shared" si="1"/>
        <v>335</v>
      </c>
      <c r="N39" s="60">
        <v>45140</v>
      </c>
      <c r="O39" s="58"/>
      <c r="P39" s="61" t="str">
        <f t="shared" ca="1" si="4"/>
        <v>Fora do Prazo</v>
      </c>
      <c r="Q39" s="57" t="s">
        <v>207</v>
      </c>
      <c r="R39" s="58" t="s">
        <v>201</v>
      </c>
      <c r="S39" s="58" t="s">
        <v>202</v>
      </c>
      <c r="T39" s="57" t="s">
        <v>85</v>
      </c>
      <c r="U39" s="62">
        <v>448006.33</v>
      </c>
      <c r="V39" s="62"/>
      <c r="W39" s="62">
        <f>U39</f>
        <v>448006.33</v>
      </c>
      <c r="X39" s="63">
        <v>1</v>
      </c>
      <c r="Y39" s="64" t="str">
        <f t="shared" si="3"/>
        <v/>
      </c>
      <c r="Z39" s="65"/>
    </row>
    <row r="40" spans="1:26" ht="25.5">
      <c r="A40" s="50">
        <v>34</v>
      </c>
      <c r="B40" s="57" t="s">
        <v>208</v>
      </c>
      <c r="C40" s="57" t="s">
        <v>5</v>
      </c>
      <c r="D40" s="57" t="s">
        <v>24</v>
      </c>
      <c r="E40" s="58" t="s">
        <v>209</v>
      </c>
      <c r="F40" s="58" t="s">
        <v>210</v>
      </c>
      <c r="G40" s="58" t="s">
        <v>211</v>
      </c>
      <c r="H40" s="58" t="s">
        <v>251</v>
      </c>
      <c r="I40" s="58" t="s">
        <v>183</v>
      </c>
      <c r="J40" s="58" t="s">
        <v>331</v>
      </c>
      <c r="K40" s="60">
        <v>44697</v>
      </c>
      <c r="L40" s="60">
        <v>44942</v>
      </c>
      <c r="M40" s="61">
        <f t="shared" si="1"/>
        <v>245</v>
      </c>
      <c r="N40" s="60">
        <v>44986</v>
      </c>
      <c r="O40" s="58"/>
      <c r="P40" s="61" t="str">
        <f t="shared" ca="1" si="4"/>
        <v>Fora do Prazo</v>
      </c>
      <c r="Q40" s="57" t="s">
        <v>212</v>
      </c>
      <c r="R40" s="58" t="s">
        <v>201</v>
      </c>
      <c r="S40" s="58" t="s">
        <v>213</v>
      </c>
      <c r="T40" s="57" t="s">
        <v>214</v>
      </c>
      <c r="U40" s="62">
        <v>342136.29</v>
      </c>
      <c r="V40" s="62">
        <v>56988.11</v>
      </c>
      <c r="W40" s="62">
        <v>399124.4</v>
      </c>
      <c r="X40" s="63">
        <f t="shared" si="2"/>
        <v>1.0000000000000002</v>
      </c>
      <c r="Y40" s="64" t="str">
        <f t="shared" si="3"/>
        <v/>
      </c>
      <c r="Z40" s="65"/>
    </row>
    <row r="41" spans="1:26" ht="38.25">
      <c r="A41" s="50">
        <v>35</v>
      </c>
      <c r="B41" s="57" t="s">
        <v>215</v>
      </c>
      <c r="C41" s="57" t="s">
        <v>5</v>
      </c>
      <c r="D41" s="57" t="s">
        <v>24</v>
      </c>
      <c r="E41" s="58" t="s">
        <v>767</v>
      </c>
      <c r="F41" s="58" t="s">
        <v>193</v>
      </c>
      <c r="G41" s="58" t="s">
        <v>194</v>
      </c>
      <c r="H41" s="58" t="s">
        <v>250</v>
      </c>
      <c r="I41" s="58" t="s">
        <v>183</v>
      </c>
      <c r="J41" s="58" t="s">
        <v>331</v>
      </c>
      <c r="K41" s="60">
        <v>44711</v>
      </c>
      <c r="L41" s="60">
        <v>45107</v>
      </c>
      <c r="M41" s="61">
        <f t="shared" si="1"/>
        <v>396</v>
      </c>
      <c r="N41" s="60">
        <v>45139</v>
      </c>
      <c r="O41" s="58"/>
      <c r="P41" s="61" t="str">
        <f t="shared" ca="1" si="4"/>
        <v>Fora do Prazo</v>
      </c>
      <c r="Q41" s="57" t="s">
        <v>216</v>
      </c>
      <c r="R41" s="58" t="s">
        <v>217</v>
      </c>
      <c r="S41" s="58" t="s">
        <v>30</v>
      </c>
      <c r="T41" s="57" t="s">
        <v>17</v>
      </c>
      <c r="U41" s="62">
        <v>468457.84</v>
      </c>
      <c r="V41" s="62"/>
      <c r="W41" s="62">
        <v>337810.15</v>
      </c>
      <c r="X41" s="63">
        <f t="shared" si="2"/>
        <v>0.72111110361606923</v>
      </c>
      <c r="Y41" s="64" t="str">
        <f t="shared" si="3"/>
        <v/>
      </c>
      <c r="Z41" s="65"/>
    </row>
    <row r="42" spans="1:26" ht="38.25">
      <c r="A42" s="50">
        <v>36</v>
      </c>
      <c r="B42" s="57" t="s">
        <v>218</v>
      </c>
      <c r="C42" s="57" t="s">
        <v>5</v>
      </c>
      <c r="D42" s="57" t="s">
        <v>24</v>
      </c>
      <c r="E42" s="58" t="s">
        <v>219</v>
      </c>
      <c r="F42" s="58" t="s">
        <v>45</v>
      </c>
      <c r="G42" s="58" t="s">
        <v>130</v>
      </c>
      <c r="H42" s="58" t="s">
        <v>242</v>
      </c>
      <c r="I42" s="59" t="s">
        <v>179</v>
      </c>
      <c r="J42" s="58" t="s">
        <v>331</v>
      </c>
      <c r="K42" s="60">
        <v>44753</v>
      </c>
      <c r="L42" s="60">
        <v>44937</v>
      </c>
      <c r="M42" s="61">
        <f t="shared" si="1"/>
        <v>184</v>
      </c>
      <c r="N42" s="60">
        <v>44958</v>
      </c>
      <c r="O42" s="58"/>
      <c r="P42" s="61" t="str">
        <f t="shared" ca="1" si="4"/>
        <v>Fora do Prazo</v>
      </c>
      <c r="Q42" s="57" t="s">
        <v>220</v>
      </c>
      <c r="R42" s="58" t="s">
        <v>217</v>
      </c>
      <c r="S42" s="58" t="s">
        <v>213</v>
      </c>
      <c r="T42" s="57" t="s">
        <v>214</v>
      </c>
      <c r="U42" s="62">
        <v>461750.11</v>
      </c>
      <c r="V42" s="62"/>
      <c r="W42" s="62">
        <v>413720.26</v>
      </c>
      <c r="X42" s="63">
        <f t="shared" si="2"/>
        <v>0.89598302423793685</v>
      </c>
      <c r="Y42" s="64" t="str">
        <f t="shared" si="3"/>
        <v/>
      </c>
      <c r="Z42" s="65" t="s">
        <v>759</v>
      </c>
    </row>
    <row r="43" spans="1:26" ht="48" customHeight="1">
      <c r="A43" s="50">
        <v>37</v>
      </c>
      <c r="B43" s="57" t="s">
        <v>221</v>
      </c>
      <c r="C43" s="57" t="s">
        <v>5</v>
      </c>
      <c r="D43" s="57" t="s">
        <v>24</v>
      </c>
      <c r="E43" s="58" t="s">
        <v>32</v>
      </c>
      <c r="F43" s="58" t="s">
        <v>222</v>
      </c>
      <c r="G43" s="58" t="s">
        <v>223</v>
      </c>
      <c r="H43" s="58" t="s">
        <v>270</v>
      </c>
      <c r="I43" s="58" t="s">
        <v>183</v>
      </c>
      <c r="J43" s="58" t="s">
        <v>12</v>
      </c>
      <c r="K43" s="60">
        <v>44760</v>
      </c>
      <c r="L43" s="60">
        <v>45243</v>
      </c>
      <c r="M43" s="61">
        <f t="shared" si="1"/>
        <v>483</v>
      </c>
      <c r="N43" s="58"/>
      <c r="O43" s="58"/>
      <c r="P43" s="61" t="str">
        <f t="shared" ca="1" si="4"/>
        <v>Fora do Prazo</v>
      </c>
      <c r="Q43" s="57" t="s">
        <v>224</v>
      </c>
      <c r="R43" s="58" t="s">
        <v>186</v>
      </c>
      <c r="S43" s="58" t="s">
        <v>60</v>
      </c>
      <c r="T43" s="57" t="s">
        <v>61</v>
      </c>
      <c r="U43" s="62">
        <v>1027985.59</v>
      </c>
      <c r="V43" s="62">
        <v>182958.42</v>
      </c>
      <c r="W43" s="62">
        <v>1100103.48</v>
      </c>
      <c r="X43" s="63">
        <f t="shared" si="2"/>
        <v>0.90846766730362705</v>
      </c>
      <c r="Y43" s="64" t="str">
        <f t="shared" si="3"/>
        <v/>
      </c>
      <c r="Z43" s="65" t="s">
        <v>576</v>
      </c>
    </row>
    <row r="44" spans="1:26" ht="38.25">
      <c r="A44" s="50">
        <v>38</v>
      </c>
      <c r="B44" s="57" t="s">
        <v>533</v>
      </c>
      <c r="C44" s="57" t="s">
        <v>5</v>
      </c>
      <c r="D44" s="57" t="s">
        <v>24</v>
      </c>
      <c r="E44" s="58" t="s">
        <v>32</v>
      </c>
      <c r="F44" s="58" t="s">
        <v>534</v>
      </c>
      <c r="G44" s="58" t="s">
        <v>167</v>
      </c>
      <c r="H44" s="58" t="s">
        <v>271</v>
      </c>
      <c r="I44" s="58" t="s">
        <v>183</v>
      </c>
      <c r="J44" s="58" t="s">
        <v>12</v>
      </c>
      <c r="K44" s="60">
        <v>44788</v>
      </c>
      <c r="L44" s="60">
        <v>45272</v>
      </c>
      <c r="M44" s="61">
        <f t="shared" ref="M44" si="5">L44-K44</f>
        <v>484</v>
      </c>
      <c r="N44" s="58"/>
      <c r="O44" s="58"/>
      <c r="P44" s="61" t="str">
        <f t="shared" ref="P44" ca="1" si="6">IF(($F$1-K44)&lt;=M44,"Dentro do Prazo","Fora do Prazo")</f>
        <v>Dentro do Prazo</v>
      </c>
      <c r="Q44" s="57" t="s">
        <v>537</v>
      </c>
      <c r="R44" s="58" t="s">
        <v>532</v>
      </c>
      <c r="S44" s="58" t="s">
        <v>227</v>
      </c>
      <c r="T44" s="57" t="s">
        <v>111</v>
      </c>
      <c r="U44" s="62">
        <v>1231691.6399999999</v>
      </c>
      <c r="V44" s="62">
        <v>260046.89</v>
      </c>
      <c r="W44" s="62">
        <v>1103525.44</v>
      </c>
      <c r="X44" s="63">
        <f t="shared" si="2"/>
        <v>0.73975795208561124</v>
      </c>
      <c r="Y44" s="64" t="str">
        <f t="shared" ref="Y44" si="7">IF(J44="Paralisada", ($F$1-O44), " ")</f>
        <v/>
      </c>
      <c r="Z44" s="65" t="s">
        <v>578</v>
      </c>
    </row>
    <row r="45" spans="1:26" s="92" customFormat="1" ht="72" customHeight="1">
      <c r="A45" s="83">
        <v>39</v>
      </c>
      <c r="B45" s="84" t="s">
        <v>535</v>
      </c>
      <c r="C45" s="84" t="s">
        <v>5</v>
      </c>
      <c r="D45" s="84" t="s">
        <v>24</v>
      </c>
      <c r="E45" s="85" t="s">
        <v>536</v>
      </c>
      <c r="F45" s="85" t="s">
        <v>534</v>
      </c>
      <c r="G45" s="85" t="s">
        <v>167</v>
      </c>
      <c r="H45" s="85" t="s">
        <v>271</v>
      </c>
      <c r="I45" s="85" t="s">
        <v>183</v>
      </c>
      <c r="J45" s="73" t="s">
        <v>153</v>
      </c>
      <c r="K45" s="86">
        <v>44802</v>
      </c>
      <c r="L45" s="86">
        <v>45075</v>
      </c>
      <c r="M45" s="87">
        <f t="shared" ref="M45:M46" si="8">L45-K45</f>
        <v>273</v>
      </c>
      <c r="N45" s="85"/>
      <c r="O45" s="86">
        <v>45058</v>
      </c>
      <c r="P45" s="87" t="str">
        <f t="shared" ref="P45:P46" ca="1" si="9">IF(($F$1-K45)&lt;=M45,"Dentro do Prazo","Fora do Prazo")</f>
        <v>Fora do Prazo</v>
      </c>
      <c r="Q45" s="84" t="s">
        <v>538</v>
      </c>
      <c r="R45" s="85" t="s">
        <v>532</v>
      </c>
      <c r="S45" s="85" t="s">
        <v>539</v>
      </c>
      <c r="T45" s="84" t="s">
        <v>540</v>
      </c>
      <c r="U45" s="88">
        <v>254965.98</v>
      </c>
      <c r="V45" s="88"/>
      <c r="W45" s="88">
        <v>202709.23</v>
      </c>
      <c r="X45" s="89">
        <f t="shared" si="2"/>
        <v>0.79504422511583706</v>
      </c>
      <c r="Y45" s="90">
        <f t="shared" ref="Y45:Y46" ca="1" si="10">IF(J45="Paralisada", ($F$1-O45), " ")</f>
        <v>201</v>
      </c>
      <c r="Z45" s="91" t="s">
        <v>846</v>
      </c>
    </row>
    <row r="46" spans="1:26" ht="38.25">
      <c r="A46" s="50">
        <v>40</v>
      </c>
      <c r="B46" s="57" t="s">
        <v>580</v>
      </c>
      <c r="C46" s="57" t="s">
        <v>5</v>
      </c>
      <c r="D46" s="57" t="s">
        <v>24</v>
      </c>
      <c r="E46" s="58" t="s">
        <v>581</v>
      </c>
      <c r="F46" s="58" t="s">
        <v>55</v>
      </c>
      <c r="G46" s="58" t="s">
        <v>132</v>
      </c>
      <c r="H46" s="58" t="s">
        <v>241</v>
      </c>
      <c r="I46" s="58" t="s">
        <v>582</v>
      </c>
      <c r="J46" s="73" t="s">
        <v>331</v>
      </c>
      <c r="K46" s="74">
        <v>44461</v>
      </c>
      <c r="L46" s="74">
        <v>44552</v>
      </c>
      <c r="M46" s="75">
        <f t="shared" si="8"/>
        <v>91</v>
      </c>
      <c r="N46" s="73"/>
      <c r="O46" s="73"/>
      <c r="P46" s="75" t="str">
        <f t="shared" ca="1" si="9"/>
        <v>Fora do Prazo</v>
      </c>
      <c r="Q46" s="76" t="s">
        <v>583</v>
      </c>
      <c r="R46" s="73"/>
      <c r="S46" s="58" t="s">
        <v>539</v>
      </c>
      <c r="T46" s="57" t="s">
        <v>540</v>
      </c>
      <c r="U46" s="77">
        <v>248867.88</v>
      </c>
      <c r="V46" s="77"/>
      <c r="W46" s="77">
        <f>U46</f>
        <v>248867.88</v>
      </c>
      <c r="X46" s="78">
        <f t="shared" si="2"/>
        <v>1</v>
      </c>
      <c r="Y46" s="79" t="str">
        <f t="shared" si="10"/>
        <v/>
      </c>
      <c r="Z46" s="80"/>
    </row>
    <row r="47" spans="1:26" ht="38.25">
      <c r="A47" s="50">
        <v>41</v>
      </c>
      <c r="B47" s="57" t="s">
        <v>586</v>
      </c>
      <c r="C47" s="57" t="s">
        <v>5</v>
      </c>
      <c r="D47" s="57" t="s">
        <v>24</v>
      </c>
      <c r="E47" s="58" t="s">
        <v>82</v>
      </c>
      <c r="F47" s="58" t="s">
        <v>587</v>
      </c>
      <c r="G47" s="58" t="s">
        <v>588</v>
      </c>
      <c r="H47" s="58" t="s">
        <v>754</v>
      </c>
      <c r="I47" s="58" t="s">
        <v>599</v>
      </c>
      <c r="J47" s="58" t="s">
        <v>12</v>
      </c>
      <c r="K47" s="74">
        <v>44888</v>
      </c>
      <c r="L47" s="74">
        <v>45253</v>
      </c>
      <c r="M47" s="75">
        <f t="shared" ref="M47:M48" si="11">L47-K47</f>
        <v>365</v>
      </c>
      <c r="N47" s="73"/>
      <c r="O47" s="73"/>
      <c r="P47" s="75" t="str">
        <f t="shared" ref="P47:P48" ca="1" si="12">IF(($F$1-K47)&lt;=M47,"Dentro do Prazo","Fora do Prazo")</f>
        <v>Fora do Prazo</v>
      </c>
      <c r="Q47" s="76" t="s">
        <v>593</v>
      </c>
      <c r="R47" s="73" t="s">
        <v>594</v>
      </c>
      <c r="S47" s="58" t="s">
        <v>595</v>
      </c>
      <c r="T47" s="57" t="s">
        <v>596</v>
      </c>
      <c r="U47" s="77">
        <v>2207267.7599999998</v>
      </c>
      <c r="V47" s="77"/>
      <c r="W47" s="77">
        <v>681736.2</v>
      </c>
      <c r="X47" s="78">
        <f t="shared" ref="X47:X48" si="13">(W47/(U47+V47))</f>
        <v>0.30885976425442829</v>
      </c>
      <c r="Y47" s="79" t="str">
        <f t="shared" ref="Y47:Y48" si="14">IF(J47="Paralisada", ($F$1-O47), " ")</f>
        <v/>
      </c>
      <c r="Z47" s="80"/>
    </row>
    <row r="48" spans="1:26" ht="38.25">
      <c r="A48" s="50">
        <v>42</v>
      </c>
      <c r="B48" s="57" t="s">
        <v>580</v>
      </c>
      <c r="C48" s="57" t="s">
        <v>5</v>
      </c>
      <c r="D48" s="57" t="s">
        <v>24</v>
      </c>
      <c r="E48" s="58" t="s">
        <v>589</v>
      </c>
      <c r="F48" s="58" t="s">
        <v>590</v>
      </c>
      <c r="G48" s="58" t="s">
        <v>591</v>
      </c>
      <c r="H48" s="58" t="s">
        <v>753</v>
      </c>
      <c r="I48" s="58" t="s">
        <v>183</v>
      </c>
      <c r="J48" s="58" t="s">
        <v>331</v>
      </c>
      <c r="K48" s="74">
        <v>44900</v>
      </c>
      <c r="L48" s="74">
        <v>45173</v>
      </c>
      <c r="M48" s="75">
        <f t="shared" si="11"/>
        <v>273</v>
      </c>
      <c r="N48" s="74">
        <v>45175</v>
      </c>
      <c r="O48" s="73"/>
      <c r="P48" s="75" t="str">
        <f t="shared" ca="1" si="12"/>
        <v>Fora do Prazo</v>
      </c>
      <c r="Q48" s="76" t="s">
        <v>592</v>
      </c>
      <c r="R48" s="73" t="s">
        <v>594</v>
      </c>
      <c r="S48" s="58" t="s">
        <v>597</v>
      </c>
      <c r="T48" s="57" t="s">
        <v>598</v>
      </c>
      <c r="U48" s="77">
        <v>988611.23</v>
      </c>
      <c r="V48" s="77">
        <v>18211.73</v>
      </c>
      <c r="W48" s="77">
        <v>1006822.96</v>
      </c>
      <c r="X48" s="78">
        <f t="shared" si="13"/>
        <v>1</v>
      </c>
      <c r="Y48" s="79" t="str">
        <f t="shared" si="14"/>
        <v/>
      </c>
      <c r="Z48" s="80"/>
    </row>
    <row r="49" spans="1:26" ht="38.25">
      <c r="A49" s="50">
        <v>43</v>
      </c>
      <c r="B49" s="57" t="s">
        <v>603</v>
      </c>
      <c r="C49" s="57" t="s">
        <v>5</v>
      </c>
      <c r="D49" s="57" t="s">
        <v>24</v>
      </c>
      <c r="E49" s="58" t="s">
        <v>601</v>
      </c>
      <c r="F49" s="58" t="s">
        <v>600</v>
      </c>
      <c r="G49" s="58" t="s">
        <v>608</v>
      </c>
      <c r="H49" s="58"/>
      <c r="I49" s="58" t="s">
        <v>619</v>
      </c>
      <c r="J49" s="58" t="s">
        <v>331</v>
      </c>
      <c r="K49" s="74">
        <v>44914</v>
      </c>
      <c r="L49" s="74">
        <v>45157</v>
      </c>
      <c r="M49" s="75">
        <f t="shared" ref="M49:M50" si="15">L49-K49</f>
        <v>243</v>
      </c>
      <c r="N49" s="74">
        <v>45157</v>
      </c>
      <c r="O49" s="73"/>
      <c r="P49" s="75" t="str">
        <f t="shared" ref="P49:P50" ca="1" si="16">IF(($F$1-K49)&lt;=M49,"Dentro do Prazo","Fora do Prazo")</f>
        <v>Fora do Prazo</v>
      </c>
      <c r="Q49" s="76" t="s">
        <v>605</v>
      </c>
      <c r="R49" s="58" t="s">
        <v>532</v>
      </c>
      <c r="S49" s="58" t="s">
        <v>606</v>
      </c>
      <c r="T49" s="57" t="s">
        <v>569</v>
      </c>
      <c r="U49" s="77">
        <v>657761.56000000006</v>
      </c>
      <c r="V49" s="77">
        <v>157846.71</v>
      </c>
      <c r="W49" s="77">
        <v>715613.79</v>
      </c>
      <c r="X49" s="78">
        <f t="shared" ref="X49" si="17">(W49/(U49+V49))</f>
        <v>0.87739888905246144</v>
      </c>
      <c r="Y49" s="79" t="str">
        <f t="shared" ref="Y49:Y50" si="18">IF(J49="Paralisada", ($F$1-O49), " ")</f>
        <v/>
      </c>
      <c r="Z49" s="80"/>
    </row>
    <row r="50" spans="1:26" ht="38.25">
      <c r="A50" s="50">
        <v>44</v>
      </c>
      <c r="B50" s="57" t="s">
        <v>604</v>
      </c>
      <c r="C50" s="57" t="s">
        <v>5</v>
      </c>
      <c r="D50" s="57" t="s">
        <v>24</v>
      </c>
      <c r="E50" s="58" t="s">
        <v>589</v>
      </c>
      <c r="F50" s="58" t="s">
        <v>602</v>
      </c>
      <c r="G50" s="58" t="s">
        <v>607</v>
      </c>
      <c r="H50" s="58"/>
      <c r="I50" s="58" t="s">
        <v>744</v>
      </c>
      <c r="J50" s="58" t="s">
        <v>12</v>
      </c>
      <c r="K50" s="74">
        <v>44921</v>
      </c>
      <c r="L50" s="74">
        <v>45133</v>
      </c>
      <c r="M50" s="75">
        <f t="shared" si="15"/>
        <v>212</v>
      </c>
      <c r="N50" s="73"/>
      <c r="O50" s="73"/>
      <c r="P50" s="75" t="str">
        <f t="shared" ca="1" si="16"/>
        <v>Fora do Prazo</v>
      </c>
      <c r="Q50" s="76" t="s">
        <v>610</v>
      </c>
      <c r="R50" s="73" t="s">
        <v>594</v>
      </c>
      <c r="S50" s="58" t="s">
        <v>609</v>
      </c>
      <c r="T50" s="57" t="s">
        <v>596</v>
      </c>
      <c r="U50" s="77">
        <v>994941.17</v>
      </c>
      <c r="V50" s="77">
        <f>'[1]EM ANDAMENTO '!$F$10</f>
        <v>238698.15</v>
      </c>
      <c r="W50" s="77">
        <f>'[1]EM ANDAMENTO '!$O$12</f>
        <v>441731.62000000005</v>
      </c>
      <c r="X50" s="78">
        <f>(W50/(U50+V50))</f>
        <v>0.35807193629334061</v>
      </c>
      <c r="Y50" s="79" t="str">
        <f t="shared" si="18"/>
        <v/>
      </c>
      <c r="Z50" s="80"/>
    </row>
    <row r="51" spans="1:26" ht="42.75" customHeight="1">
      <c r="A51" s="50">
        <v>45</v>
      </c>
      <c r="B51" s="57" t="s">
        <v>611</v>
      </c>
      <c r="C51" s="57" t="s">
        <v>5</v>
      </c>
      <c r="D51" s="57" t="s">
        <v>24</v>
      </c>
      <c r="E51" s="58" t="s">
        <v>82</v>
      </c>
      <c r="F51" s="58" t="s">
        <v>612</v>
      </c>
      <c r="G51" s="58" t="s">
        <v>607</v>
      </c>
      <c r="H51" s="58"/>
      <c r="I51" s="58" t="s">
        <v>788</v>
      </c>
      <c r="J51" s="58" t="s">
        <v>12</v>
      </c>
      <c r="K51" s="74">
        <v>44914</v>
      </c>
      <c r="L51" s="74">
        <v>45279</v>
      </c>
      <c r="M51" s="75">
        <f t="shared" ref="M51" si="19">L51-K51</f>
        <v>365</v>
      </c>
      <c r="N51" s="73"/>
      <c r="O51" s="73"/>
      <c r="P51" s="75" t="str">
        <f t="shared" ref="P51" ca="1" si="20">IF(($F$1-K51)&lt;=M51,"Dentro do Prazo","Fora do Prazo")</f>
        <v>Dentro do Prazo</v>
      </c>
      <c r="Q51" s="76" t="s">
        <v>613</v>
      </c>
      <c r="R51" s="58" t="s">
        <v>532</v>
      </c>
      <c r="S51" s="58" t="s">
        <v>614</v>
      </c>
      <c r="T51" s="57" t="s">
        <v>61</v>
      </c>
      <c r="U51" s="81">
        <v>2980674.76</v>
      </c>
      <c r="V51" s="77"/>
      <c r="W51" s="77">
        <v>1202474.6000000001</v>
      </c>
      <c r="X51" s="78">
        <f t="shared" ref="X51" si="21">(W51/(U51+V51))</f>
        <v>0.40342361942233518</v>
      </c>
      <c r="Y51" s="79" t="str">
        <f t="shared" ref="Y51" si="22">IF(J51="Paralisada", ($F$1-O51), " ")</f>
        <v/>
      </c>
      <c r="Z51" s="80"/>
    </row>
    <row r="52" spans="1:26" ht="25.5">
      <c r="A52" s="50">
        <v>46</v>
      </c>
      <c r="B52" s="57" t="s">
        <v>615</v>
      </c>
      <c r="C52" s="57" t="s">
        <v>5</v>
      </c>
      <c r="D52" s="57" t="s">
        <v>24</v>
      </c>
      <c r="E52" s="58" t="s">
        <v>616</v>
      </c>
      <c r="F52" s="58" t="s">
        <v>617</v>
      </c>
      <c r="G52" s="58" t="s">
        <v>618</v>
      </c>
      <c r="H52" s="58"/>
      <c r="I52" s="58" t="s">
        <v>183</v>
      </c>
      <c r="J52" s="58" t="s">
        <v>12</v>
      </c>
      <c r="K52" s="74">
        <v>44921</v>
      </c>
      <c r="L52" s="74">
        <v>45286</v>
      </c>
      <c r="M52" s="75">
        <f t="shared" ref="M52" si="23">L52-K52</f>
        <v>365</v>
      </c>
      <c r="N52" s="73"/>
      <c r="O52" s="73"/>
      <c r="P52" s="75" t="str">
        <f t="shared" ref="P52" ca="1" si="24">IF(($F$1-K52)&lt;=M52,"Dentro do Prazo","Fora do Prazo")</f>
        <v>Dentro do Prazo</v>
      </c>
      <c r="Q52" s="76" t="s">
        <v>620</v>
      </c>
      <c r="R52" s="73" t="s">
        <v>594</v>
      </c>
      <c r="S52" s="58" t="s">
        <v>606</v>
      </c>
      <c r="T52" s="57" t="s">
        <v>569</v>
      </c>
      <c r="U52" s="81">
        <v>2037714.47</v>
      </c>
      <c r="V52" s="77"/>
      <c r="W52" s="77">
        <v>706786.2</v>
      </c>
      <c r="X52" s="78">
        <f t="shared" ref="X52" si="25">(W52/(U52+V52))</f>
        <v>0.34685242236121527</v>
      </c>
      <c r="Y52" s="79" t="str">
        <f t="shared" ref="Y52" si="26">IF(J52="Paralisada", ($F$1-O52), " ")</f>
        <v/>
      </c>
      <c r="Z52" s="80"/>
    </row>
    <row r="53" spans="1:26" ht="57" customHeight="1">
      <c r="A53" s="50">
        <v>47</v>
      </c>
      <c r="B53" s="57" t="s">
        <v>745</v>
      </c>
      <c r="C53" s="57" t="s">
        <v>5</v>
      </c>
      <c r="D53" s="57" t="s">
        <v>24</v>
      </c>
      <c r="E53" s="58" t="s">
        <v>746</v>
      </c>
      <c r="F53" s="58" t="s">
        <v>747</v>
      </c>
      <c r="G53" s="58" t="s">
        <v>748</v>
      </c>
      <c r="H53" s="58" t="s">
        <v>752</v>
      </c>
      <c r="I53" s="58" t="s">
        <v>183</v>
      </c>
      <c r="J53" s="73" t="s">
        <v>153</v>
      </c>
      <c r="K53" s="74">
        <v>44984</v>
      </c>
      <c r="L53" s="74">
        <v>45133</v>
      </c>
      <c r="M53" s="75">
        <f t="shared" ref="M53" si="27">L53-K53</f>
        <v>149</v>
      </c>
      <c r="N53" s="73"/>
      <c r="O53" s="74">
        <v>45108</v>
      </c>
      <c r="P53" s="75" t="str">
        <f t="shared" ref="P53" ca="1" si="28">IF(($F$1-K53)&lt;=M53,"Dentro do Prazo","Fora do Prazo")</f>
        <v>Fora do Prazo</v>
      </c>
      <c r="Q53" s="76" t="s">
        <v>749</v>
      </c>
      <c r="R53" s="73" t="s">
        <v>594</v>
      </c>
      <c r="S53" s="58" t="s">
        <v>750</v>
      </c>
      <c r="T53" s="57" t="s">
        <v>751</v>
      </c>
      <c r="U53" s="81">
        <v>129785.47</v>
      </c>
      <c r="V53" s="77"/>
      <c r="W53" s="77">
        <v>63208.7</v>
      </c>
      <c r="X53" s="78">
        <f t="shared" ref="X53" si="29">(W53/(U53+V53))</f>
        <v>0.48702447199983168</v>
      </c>
      <c r="Y53" s="79">
        <f t="shared" ref="Y53" ca="1" si="30">IF(J53="Paralisada", ($F$1-O53), " ")</f>
        <v>151</v>
      </c>
      <c r="Z53" s="132" t="s">
        <v>1000</v>
      </c>
    </row>
    <row r="54" spans="1:26" ht="38.25">
      <c r="A54" s="50">
        <v>48</v>
      </c>
      <c r="B54" s="57" t="s">
        <v>760</v>
      </c>
      <c r="C54" s="57" t="s">
        <v>5</v>
      </c>
      <c r="D54" s="57" t="s">
        <v>24</v>
      </c>
      <c r="E54" s="58" t="s">
        <v>761</v>
      </c>
      <c r="F54" s="58" t="s">
        <v>762</v>
      </c>
      <c r="G54" s="58" t="s">
        <v>763</v>
      </c>
      <c r="H54" s="58" t="s">
        <v>765</v>
      </c>
      <c r="I54" s="58" t="s">
        <v>862</v>
      </c>
      <c r="J54" s="58" t="s">
        <v>12</v>
      </c>
      <c r="K54" s="74">
        <v>44936</v>
      </c>
      <c r="L54" s="74">
        <v>45148</v>
      </c>
      <c r="M54" s="75">
        <f t="shared" ref="M54" si="31">L54-K54</f>
        <v>212</v>
      </c>
      <c r="N54" s="74"/>
      <c r="O54" s="73"/>
      <c r="P54" s="75" t="str">
        <f t="shared" ref="P54" ca="1" si="32">IF(($F$1-K54)&lt;=M54,"Dentro do Prazo","Fora do Prazo")</f>
        <v>Fora do Prazo</v>
      </c>
      <c r="Q54" s="76" t="s">
        <v>764</v>
      </c>
      <c r="R54" s="73" t="s">
        <v>594</v>
      </c>
      <c r="S54" s="58" t="s">
        <v>110</v>
      </c>
      <c r="T54" s="57" t="s">
        <v>111</v>
      </c>
      <c r="U54" s="81">
        <v>1780006.69</v>
      </c>
      <c r="V54" s="77"/>
      <c r="W54" s="77">
        <v>1059213.6100000001</v>
      </c>
      <c r="X54" s="78">
        <f t="shared" ref="X54" si="33">(W54/(U54+V54))</f>
        <v>0.59506158934717268</v>
      </c>
      <c r="Y54" s="79" t="str">
        <f>IF(J54="Paralisada", ($F$1-O54), " ")</f>
        <v/>
      </c>
      <c r="Z54" s="80"/>
    </row>
    <row r="55" spans="1:26" ht="38.25">
      <c r="A55" s="50">
        <v>49</v>
      </c>
      <c r="B55" s="57" t="s">
        <v>777</v>
      </c>
      <c r="C55" s="57" t="s">
        <v>5</v>
      </c>
      <c r="D55" s="57" t="s">
        <v>24</v>
      </c>
      <c r="E55" s="58" t="s">
        <v>778</v>
      </c>
      <c r="F55" s="58" t="s">
        <v>762</v>
      </c>
      <c r="G55" s="58" t="s">
        <v>763</v>
      </c>
      <c r="H55" s="58" t="s">
        <v>765</v>
      </c>
      <c r="I55" s="58" t="s">
        <v>862</v>
      </c>
      <c r="J55" s="58" t="s">
        <v>12</v>
      </c>
      <c r="K55" s="74">
        <v>44998</v>
      </c>
      <c r="L55" s="74">
        <v>45182</v>
      </c>
      <c r="M55" s="75">
        <f t="shared" ref="M55" si="34">L55-K55</f>
        <v>184</v>
      </c>
      <c r="N55" s="73"/>
      <c r="O55" s="73"/>
      <c r="P55" s="75" t="str">
        <f t="shared" ref="P55" ca="1" si="35">IF(($F$1-K55)&lt;=M55,"Dentro do Prazo","Fora do Prazo")</f>
        <v>Fora do Prazo</v>
      </c>
      <c r="Q55" s="76" t="s">
        <v>780</v>
      </c>
      <c r="R55" s="73" t="s">
        <v>779</v>
      </c>
      <c r="S55" s="58" t="s">
        <v>110</v>
      </c>
      <c r="T55" s="57" t="s">
        <v>111</v>
      </c>
      <c r="U55" s="81">
        <v>482540.32</v>
      </c>
      <c r="V55" s="77"/>
      <c r="W55" s="77">
        <v>266057.98</v>
      </c>
      <c r="X55" s="78">
        <f t="shared" ref="X55" si="36">(W55/(U55+V55))</f>
        <v>0.55136942753301932</v>
      </c>
      <c r="Y55" s="79" t="str">
        <f t="shared" ref="Y55" si="37">IF(J55="Paralisada", ($F$1-O55), " ")</f>
        <v/>
      </c>
      <c r="Z55" s="80"/>
    </row>
    <row r="56" spans="1:26" ht="73.5" customHeight="1">
      <c r="A56" s="50">
        <v>50</v>
      </c>
      <c r="B56" s="57" t="s">
        <v>783</v>
      </c>
      <c r="C56" s="57" t="s">
        <v>5</v>
      </c>
      <c r="D56" s="57" t="s">
        <v>24</v>
      </c>
      <c r="E56" s="58" t="s">
        <v>785</v>
      </c>
      <c r="F56" s="58" t="s">
        <v>784</v>
      </c>
      <c r="G56" s="58" t="s">
        <v>786</v>
      </c>
      <c r="H56" s="58"/>
      <c r="I56" s="58" t="s">
        <v>825</v>
      </c>
      <c r="J56" s="58" t="s">
        <v>12</v>
      </c>
      <c r="K56" s="74">
        <v>45061</v>
      </c>
      <c r="L56" s="74">
        <v>45306</v>
      </c>
      <c r="M56" s="75">
        <v>335</v>
      </c>
      <c r="N56" s="73"/>
      <c r="O56" s="73"/>
      <c r="P56" s="75" t="str">
        <f t="shared" ref="P56:P57" ca="1" si="38">IF(($F$1-K56)&lt;=M56,"Dentro do Prazo","Fora do Prazo")</f>
        <v>Dentro do Prazo</v>
      </c>
      <c r="Q56" s="76" t="s">
        <v>787</v>
      </c>
      <c r="R56" s="73" t="s">
        <v>827</v>
      </c>
      <c r="S56" s="58" t="s">
        <v>614</v>
      </c>
      <c r="T56" s="57" t="s">
        <v>61</v>
      </c>
      <c r="U56" s="81">
        <v>1060826.94</v>
      </c>
      <c r="V56" s="77">
        <v>1235779.97</v>
      </c>
      <c r="W56" s="95">
        <v>333404.71000000002</v>
      </c>
      <c r="X56" s="78">
        <f t="shared" ref="X56:X61" si="39">(W56/(U56+V56))</f>
        <v>0.14517273659165295</v>
      </c>
      <c r="Y56" s="79" t="str">
        <f t="shared" ref="Y56:Y57" si="40">IF(J56="Paralisada", ($F$1-O56), " ")</f>
        <v/>
      </c>
      <c r="Z56" s="80"/>
    </row>
    <row r="57" spans="1:26" ht="53.25" customHeight="1">
      <c r="A57" s="50">
        <v>51</v>
      </c>
      <c r="B57" s="57" t="s">
        <v>791</v>
      </c>
      <c r="C57" s="57" t="s">
        <v>5</v>
      </c>
      <c r="D57" s="57" t="s">
        <v>24</v>
      </c>
      <c r="E57" s="58" t="s">
        <v>790</v>
      </c>
      <c r="F57" s="58" t="s">
        <v>199</v>
      </c>
      <c r="G57" s="58" t="s">
        <v>200</v>
      </c>
      <c r="H57" s="58" t="s">
        <v>260</v>
      </c>
      <c r="I57" s="58" t="s">
        <v>177</v>
      </c>
      <c r="J57" s="58" t="s">
        <v>12</v>
      </c>
      <c r="K57" s="60">
        <v>45065</v>
      </c>
      <c r="L57" s="60">
        <v>45218</v>
      </c>
      <c r="M57" s="61">
        <f t="shared" ref="M57" si="41">L57-K57</f>
        <v>153</v>
      </c>
      <c r="N57" s="58"/>
      <c r="O57" s="58"/>
      <c r="P57" s="61" t="str">
        <f t="shared" ca="1" si="38"/>
        <v>Fora do Prazo</v>
      </c>
      <c r="Q57" s="57" t="s">
        <v>792</v>
      </c>
      <c r="R57" s="58" t="s">
        <v>226</v>
      </c>
      <c r="S57" s="58" t="s">
        <v>202</v>
      </c>
      <c r="T57" s="57" t="s">
        <v>85</v>
      </c>
      <c r="U57" s="93">
        <v>431671.78</v>
      </c>
      <c r="V57" s="62"/>
      <c r="W57" s="93">
        <v>242801.82</v>
      </c>
      <c r="X57" s="78">
        <f t="shared" si="39"/>
        <v>0.56246859593184428</v>
      </c>
      <c r="Y57" s="64" t="str">
        <f t="shared" si="40"/>
        <v/>
      </c>
      <c r="Z57" s="65"/>
    </row>
    <row r="58" spans="1:26" ht="54.75" customHeight="1">
      <c r="A58" s="50">
        <v>52</v>
      </c>
      <c r="B58" s="57" t="s">
        <v>796</v>
      </c>
      <c r="C58" s="57" t="s">
        <v>5</v>
      </c>
      <c r="D58" s="57" t="s">
        <v>24</v>
      </c>
      <c r="E58" s="58" t="s">
        <v>790</v>
      </c>
      <c r="F58" s="58" t="s">
        <v>794</v>
      </c>
      <c r="G58" s="58" t="s">
        <v>132</v>
      </c>
      <c r="H58" s="58" t="s">
        <v>241</v>
      </c>
      <c r="I58" s="58" t="s">
        <v>826</v>
      </c>
      <c r="J58" s="58" t="s">
        <v>12</v>
      </c>
      <c r="K58" s="60">
        <v>45089</v>
      </c>
      <c r="L58" s="60">
        <v>45424</v>
      </c>
      <c r="M58" s="61">
        <f>L58-K58</f>
        <v>335</v>
      </c>
      <c r="N58" s="58"/>
      <c r="O58" s="58"/>
      <c r="P58" s="61" t="str">
        <f t="shared" ref="P58" ca="1" si="42">IF(($F$1-K58)&lt;=M58,"Dentro do Prazo","Fora do Prazo")</f>
        <v>Dentro do Prazo</v>
      </c>
      <c r="Q58" s="57" t="s">
        <v>797</v>
      </c>
      <c r="R58" s="58" t="s">
        <v>828</v>
      </c>
      <c r="S58" s="58" t="s">
        <v>37</v>
      </c>
      <c r="T58" s="57" t="s">
        <v>38</v>
      </c>
      <c r="U58" s="93">
        <v>1211654.3799999999</v>
      </c>
      <c r="V58" s="62"/>
      <c r="W58" s="93">
        <v>481110.22</v>
      </c>
      <c r="X58" s="78">
        <f t="shared" si="39"/>
        <v>0.39706885720992485</v>
      </c>
      <c r="Y58" s="64" t="str">
        <f t="shared" ref="Y58" si="43">IF(J58="Paralisada", ($F$1-O58), " ")</f>
        <v/>
      </c>
      <c r="Z58" s="65"/>
    </row>
    <row r="59" spans="1:26" ht="57.75" customHeight="1">
      <c r="A59" s="50">
        <v>53</v>
      </c>
      <c r="B59" s="57" t="s">
        <v>793</v>
      </c>
      <c r="C59" s="57" t="s">
        <v>5</v>
      </c>
      <c r="D59" s="57" t="s">
        <v>24</v>
      </c>
      <c r="E59" s="58" t="s">
        <v>798</v>
      </c>
      <c r="F59" s="58" t="s">
        <v>799</v>
      </c>
      <c r="G59" s="58" t="s">
        <v>618</v>
      </c>
      <c r="H59" s="58"/>
      <c r="I59" s="58" t="s">
        <v>795</v>
      </c>
      <c r="J59" s="58" t="s">
        <v>12</v>
      </c>
      <c r="K59" s="60">
        <v>45105</v>
      </c>
      <c r="L59" s="60">
        <v>45319</v>
      </c>
      <c r="M59" s="61">
        <f>L59-K59</f>
        <v>214</v>
      </c>
      <c r="N59" s="58"/>
      <c r="O59" s="58"/>
      <c r="P59" s="61" t="str">
        <f t="shared" ref="P59" ca="1" si="44">IF(($F$1-K59)&lt;=M59,"Dentro do Prazo","Fora do Prazo")</f>
        <v>Dentro do Prazo</v>
      </c>
      <c r="Q59" s="57" t="s">
        <v>829</v>
      </c>
      <c r="R59" s="58" t="s">
        <v>830</v>
      </c>
      <c r="S59" s="58" t="s">
        <v>800</v>
      </c>
      <c r="T59" s="57" t="s">
        <v>801</v>
      </c>
      <c r="U59" s="93">
        <v>1970563.15</v>
      </c>
      <c r="V59" s="62"/>
      <c r="W59" s="93">
        <v>591222.68999999994</v>
      </c>
      <c r="X59" s="78">
        <f t="shared" si="39"/>
        <v>0.30002727392928258</v>
      </c>
      <c r="Y59" s="64" t="str">
        <f t="shared" ref="Y59" si="45">IF(J59="Paralisada", ($F$1-O59), " ")</f>
        <v/>
      </c>
      <c r="Z59" s="65"/>
    </row>
    <row r="60" spans="1:26" ht="53.25" customHeight="1">
      <c r="A60" s="50">
        <v>54</v>
      </c>
      <c r="B60" s="57" t="s">
        <v>802</v>
      </c>
      <c r="C60" s="57" t="s">
        <v>5</v>
      </c>
      <c r="D60" s="57" t="s">
        <v>24</v>
      </c>
      <c r="E60" s="58" t="s">
        <v>805</v>
      </c>
      <c r="F60" s="58" t="s">
        <v>806</v>
      </c>
      <c r="G60" s="58" t="s">
        <v>803</v>
      </c>
      <c r="H60" s="58"/>
      <c r="I60" s="58" t="s">
        <v>831</v>
      </c>
      <c r="J60" s="58" t="s">
        <v>12</v>
      </c>
      <c r="K60" s="60">
        <v>45152</v>
      </c>
      <c r="L60" s="60">
        <v>45274</v>
      </c>
      <c r="M60" s="61">
        <f>L60-K60</f>
        <v>122</v>
      </c>
      <c r="N60" s="58"/>
      <c r="O60" s="58"/>
      <c r="P60" s="61" t="str">
        <f t="shared" ref="P60:P62" ca="1" si="46">IF(($F$1-K60)&lt;=M60,"Dentro do Prazo","Fora do Prazo")</f>
        <v>Dentro do Prazo</v>
      </c>
      <c r="Q60" s="57" t="s">
        <v>832</v>
      </c>
      <c r="R60" s="58" t="s">
        <v>833</v>
      </c>
      <c r="S60" s="58" t="s">
        <v>804</v>
      </c>
      <c r="T60" s="57" t="s">
        <v>834</v>
      </c>
      <c r="U60" s="93">
        <v>739174.87</v>
      </c>
      <c r="V60" s="62"/>
      <c r="W60" s="93">
        <v>142060.91</v>
      </c>
      <c r="X60" s="78">
        <f t="shared" si="39"/>
        <v>0.19218850067237811</v>
      </c>
      <c r="Y60" s="64" t="str">
        <f t="shared" ref="Y60:Y62" si="47">IF(J60="Paralisada", ($F$1-O60), " ")</f>
        <v/>
      </c>
      <c r="Z60" s="65"/>
    </row>
    <row r="61" spans="1:26" ht="53.25" customHeight="1">
      <c r="A61" s="50">
        <v>55</v>
      </c>
      <c r="B61" s="76" t="s">
        <v>861</v>
      </c>
      <c r="C61" s="57" t="s">
        <v>5</v>
      </c>
      <c r="D61" s="57" t="s">
        <v>24</v>
      </c>
      <c r="E61" s="73" t="s">
        <v>835</v>
      </c>
      <c r="F61" s="73" t="s">
        <v>836</v>
      </c>
      <c r="G61" s="58" t="s">
        <v>837</v>
      </c>
      <c r="H61" s="73"/>
      <c r="I61" s="58" t="s">
        <v>831</v>
      </c>
      <c r="J61" s="58" t="s">
        <v>12</v>
      </c>
      <c r="K61" s="74">
        <v>45209</v>
      </c>
      <c r="L61" s="74">
        <v>45575</v>
      </c>
      <c r="M61" s="75">
        <f>L61-K61</f>
        <v>366</v>
      </c>
      <c r="N61" s="74"/>
      <c r="O61" s="73"/>
      <c r="P61" s="75" t="str">
        <f t="shared" ca="1" si="46"/>
        <v>Dentro do Prazo</v>
      </c>
      <c r="Q61" s="76" t="s">
        <v>858</v>
      </c>
      <c r="R61" s="73"/>
      <c r="S61" s="73" t="s">
        <v>859</v>
      </c>
      <c r="T61" s="76" t="s">
        <v>860</v>
      </c>
      <c r="U61" s="94">
        <v>808657.2</v>
      </c>
      <c r="V61" s="77"/>
      <c r="W61" s="94">
        <v>0</v>
      </c>
      <c r="X61" s="78">
        <f t="shared" si="39"/>
        <v>0</v>
      </c>
      <c r="Y61" s="79"/>
      <c r="Z61" s="80"/>
    </row>
    <row r="62" spans="1:26" ht="63.75">
      <c r="A62" s="50">
        <v>56</v>
      </c>
      <c r="B62" s="57" t="s">
        <v>807</v>
      </c>
      <c r="C62" s="57" t="s">
        <v>5</v>
      </c>
      <c r="D62" s="57" t="s">
        <v>24</v>
      </c>
      <c r="E62" s="58" t="s">
        <v>808</v>
      </c>
      <c r="F62" s="58" t="s">
        <v>617</v>
      </c>
      <c r="G62" s="58" t="s">
        <v>618</v>
      </c>
      <c r="H62" s="58"/>
      <c r="I62" s="58" t="s">
        <v>183</v>
      </c>
      <c r="J62" s="58" t="s">
        <v>12</v>
      </c>
      <c r="K62" s="74">
        <v>45117</v>
      </c>
      <c r="L62" s="74">
        <v>45240</v>
      </c>
      <c r="M62" s="75">
        <f t="shared" ref="M62" si="48">L62-K62</f>
        <v>123</v>
      </c>
      <c r="N62" s="73"/>
      <c r="O62" s="73"/>
      <c r="P62" s="75" t="str">
        <f t="shared" ca="1" si="46"/>
        <v>Fora do Prazo</v>
      </c>
      <c r="Q62" s="76" t="s">
        <v>809</v>
      </c>
      <c r="R62" s="73" t="s">
        <v>779</v>
      </c>
      <c r="S62" s="58" t="s">
        <v>810</v>
      </c>
      <c r="T62" s="57" t="s">
        <v>811</v>
      </c>
      <c r="U62" s="81">
        <v>617977.53</v>
      </c>
      <c r="V62" s="77"/>
      <c r="W62" s="77">
        <v>464067.79</v>
      </c>
      <c r="X62" s="78">
        <f t="shared" ref="X62" si="49">(W62/(U62+V62))</f>
        <v>0.75094605786071211</v>
      </c>
      <c r="Y62" s="79" t="str">
        <f t="shared" si="47"/>
        <v/>
      </c>
      <c r="Z62" s="80"/>
    </row>
    <row r="63" spans="1:26" ht="51">
      <c r="A63" s="50">
        <v>57</v>
      </c>
      <c r="B63" s="57" t="s">
        <v>815</v>
      </c>
      <c r="C63" s="57" t="s">
        <v>5</v>
      </c>
      <c r="D63" s="57" t="s">
        <v>24</v>
      </c>
      <c r="E63" s="58" t="s">
        <v>813</v>
      </c>
      <c r="F63" s="58" t="s">
        <v>814</v>
      </c>
      <c r="G63" s="58" t="s">
        <v>147</v>
      </c>
      <c r="H63" s="58"/>
      <c r="I63" s="58" t="s">
        <v>788</v>
      </c>
      <c r="J63" s="58" t="s">
        <v>12</v>
      </c>
      <c r="K63" s="74">
        <v>45167</v>
      </c>
      <c r="L63" s="74">
        <v>45472</v>
      </c>
      <c r="M63" s="75">
        <f t="shared" ref="M63:M64" si="50">L63-K63</f>
        <v>305</v>
      </c>
      <c r="N63" s="73"/>
      <c r="O63" s="73"/>
      <c r="P63" s="75" t="str">
        <f t="shared" ref="P63:P64" ca="1" si="51">IF(($F$1-K63)&lt;=M63,"Dentro do Prazo","Fora do Prazo")</f>
        <v>Dentro do Prazo</v>
      </c>
      <c r="Q63" s="76" t="s">
        <v>816</v>
      </c>
      <c r="R63" s="73" t="s">
        <v>229</v>
      </c>
      <c r="S63" s="58" t="s">
        <v>817</v>
      </c>
      <c r="T63" s="57" t="s">
        <v>818</v>
      </c>
      <c r="U63" s="81">
        <v>1477010.47</v>
      </c>
      <c r="V63" s="77"/>
      <c r="W63" s="77">
        <v>330084.69</v>
      </c>
      <c r="X63" s="78">
        <f t="shared" ref="X63" si="52">(W63/(U63+V63))</f>
        <v>0.22348161824472376</v>
      </c>
      <c r="Y63" s="79" t="str">
        <f t="shared" ref="Y63" si="53">IF(J63="Paralisada", ($F$1-O63), " ")</f>
        <v/>
      </c>
      <c r="Z63" s="80"/>
    </row>
    <row r="64" spans="1:26" ht="62.25" customHeight="1">
      <c r="A64" s="50">
        <v>58</v>
      </c>
      <c r="B64" s="76" t="s">
        <v>838</v>
      </c>
      <c r="C64" s="57" t="s">
        <v>5</v>
      </c>
      <c r="D64" s="57" t="s">
        <v>24</v>
      </c>
      <c r="E64" s="73" t="s">
        <v>839</v>
      </c>
      <c r="F64" s="73" t="s">
        <v>840</v>
      </c>
      <c r="G64" s="73" t="s">
        <v>841</v>
      </c>
      <c r="H64" s="73"/>
      <c r="I64" s="73" t="s">
        <v>842</v>
      </c>
      <c r="J64" s="58" t="s">
        <v>12</v>
      </c>
      <c r="K64" s="74">
        <v>45189</v>
      </c>
      <c r="L64" s="74">
        <v>45585</v>
      </c>
      <c r="M64" s="75">
        <f t="shared" si="50"/>
        <v>396</v>
      </c>
      <c r="N64" s="73"/>
      <c r="O64" s="73"/>
      <c r="P64" s="75" t="str">
        <f t="shared" ca="1" si="51"/>
        <v>Dentro do Prazo</v>
      </c>
      <c r="Q64" s="76" t="s">
        <v>843</v>
      </c>
      <c r="R64" s="73" t="s">
        <v>844</v>
      </c>
      <c r="S64" s="73" t="s">
        <v>52</v>
      </c>
      <c r="T64" s="76" t="s">
        <v>85</v>
      </c>
      <c r="U64" s="81">
        <v>2005658.85</v>
      </c>
      <c r="V64" s="77"/>
      <c r="W64" s="77"/>
      <c r="X64" s="78"/>
      <c r="Y64" s="79"/>
      <c r="Z64" s="80"/>
    </row>
    <row r="65" spans="1:26" ht="38.25">
      <c r="A65" s="50">
        <v>59</v>
      </c>
      <c r="B65" s="57" t="s">
        <v>819</v>
      </c>
      <c r="C65" s="57" t="s">
        <v>5</v>
      </c>
      <c r="D65" s="57" t="s">
        <v>24</v>
      </c>
      <c r="E65" s="58" t="s">
        <v>820</v>
      </c>
      <c r="F65" s="58" t="s">
        <v>821</v>
      </c>
      <c r="G65" s="58" t="s">
        <v>823</v>
      </c>
      <c r="H65" s="58"/>
      <c r="I65" s="58" t="s">
        <v>822</v>
      </c>
      <c r="J65" s="58" t="s">
        <v>12</v>
      </c>
      <c r="K65" s="74">
        <v>45236</v>
      </c>
      <c r="L65" s="74">
        <v>45479</v>
      </c>
      <c r="M65" s="75">
        <f t="shared" ref="M65:M66" si="54">L65-K65</f>
        <v>243</v>
      </c>
      <c r="N65" s="73"/>
      <c r="O65" s="73"/>
      <c r="P65" s="75" t="str">
        <f t="shared" ref="P65:P67" ca="1" si="55">IF(($F$1-K65)&lt;=M65,"Dentro do Prazo","Fora do Prazo")</f>
        <v>Dentro do Prazo</v>
      </c>
      <c r="Q65" s="76" t="s">
        <v>824</v>
      </c>
      <c r="R65" s="58" t="s">
        <v>226</v>
      </c>
      <c r="S65" s="58" t="s">
        <v>817</v>
      </c>
      <c r="T65" s="57" t="s">
        <v>818</v>
      </c>
      <c r="U65" s="81">
        <v>840192.28</v>
      </c>
      <c r="V65" s="77"/>
      <c r="W65" s="77"/>
      <c r="X65" s="78">
        <f>(W65/(U65+V65))</f>
        <v>0</v>
      </c>
      <c r="Y65" s="79" t="str">
        <f t="shared" ref="Y65:Y66" si="56">IF(J65="Paralisada", ($F$1-O65), " ")</f>
        <v/>
      </c>
      <c r="Z65" s="80"/>
    </row>
    <row r="66" spans="1:26" ht="46.5" customHeight="1">
      <c r="A66" s="50">
        <v>60</v>
      </c>
      <c r="B66" s="57" t="s">
        <v>849</v>
      </c>
      <c r="C66" s="57" t="s">
        <v>5</v>
      </c>
      <c r="D66" s="57" t="s">
        <v>24</v>
      </c>
      <c r="E66" s="58" t="s">
        <v>848</v>
      </c>
      <c r="F66" s="58" t="s">
        <v>122</v>
      </c>
      <c r="G66" s="58" t="s">
        <v>148</v>
      </c>
      <c r="H66" s="58" t="s">
        <v>245</v>
      </c>
      <c r="I66" s="58" t="s">
        <v>847</v>
      </c>
      <c r="J66" s="58" t="s">
        <v>12</v>
      </c>
      <c r="K66" s="60">
        <v>45201</v>
      </c>
      <c r="L66" s="60">
        <v>45414</v>
      </c>
      <c r="M66" s="61">
        <f t="shared" si="54"/>
        <v>213</v>
      </c>
      <c r="N66" s="58"/>
      <c r="O66" s="58"/>
      <c r="P66" s="61" t="str">
        <f t="shared" ca="1" si="55"/>
        <v>Dentro do Prazo</v>
      </c>
      <c r="Q66" s="57" t="s">
        <v>850</v>
      </c>
      <c r="R66" s="58" t="s">
        <v>851</v>
      </c>
      <c r="S66" s="58" t="s">
        <v>37</v>
      </c>
      <c r="T66" s="57" t="s">
        <v>38</v>
      </c>
      <c r="U66" s="62">
        <v>4398864.9400000004</v>
      </c>
      <c r="V66" s="62"/>
      <c r="W66" s="62"/>
      <c r="X66" s="78">
        <f>(W66/(U66+V66))</f>
        <v>0</v>
      </c>
      <c r="Y66" s="64" t="str">
        <f t="shared" si="56"/>
        <v/>
      </c>
      <c r="Z66" s="65" t="s">
        <v>852</v>
      </c>
    </row>
    <row r="67" spans="1:26" ht="38.25">
      <c r="A67" s="50">
        <v>61</v>
      </c>
      <c r="B67" s="57" t="s">
        <v>853</v>
      </c>
      <c r="C67" s="57" t="s">
        <v>5</v>
      </c>
      <c r="D67" s="57" t="s">
        <v>24</v>
      </c>
      <c r="E67" s="58" t="s">
        <v>854</v>
      </c>
      <c r="F67" s="58" t="s">
        <v>855</v>
      </c>
      <c r="G67" s="58" t="s">
        <v>856</v>
      </c>
      <c r="H67" s="58"/>
      <c r="I67" s="58" t="s">
        <v>744</v>
      </c>
      <c r="J67" s="58" t="s">
        <v>12</v>
      </c>
      <c r="K67" s="60">
        <v>45201</v>
      </c>
      <c r="L67" s="60">
        <v>45414</v>
      </c>
      <c r="M67" s="61">
        <f>L67-K67</f>
        <v>213</v>
      </c>
      <c r="N67" s="58"/>
      <c r="O67" s="58"/>
      <c r="P67" s="61" t="str">
        <f t="shared" ca="1" si="55"/>
        <v>Dentro do Prazo</v>
      </c>
      <c r="Q67" s="57" t="s">
        <v>857</v>
      </c>
      <c r="R67" s="73" t="s">
        <v>779</v>
      </c>
      <c r="S67" s="58" t="s">
        <v>817</v>
      </c>
      <c r="T67" s="57" t="s">
        <v>818</v>
      </c>
      <c r="U67" s="62">
        <v>938025.19</v>
      </c>
      <c r="V67" s="62"/>
      <c r="W67" s="62"/>
      <c r="X67" s="78">
        <f>(W67/(U67+V67))</f>
        <v>0</v>
      </c>
      <c r="Y67" s="64"/>
      <c r="Z67" s="65"/>
    </row>
    <row r="68" spans="1:26">
      <c r="A68" s="39"/>
      <c r="B68" s="39"/>
      <c r="C68" s="39"/>
      <c r="D68" s="39"/>
      <c r="E68" s="39"/>
      <c r="F68" s="41"/>
      <c r="G68" s="41"/>
      <c r="H68" s="41"/>
      <c r="I68" s="41"/>
      <c r="J68" s="41"/>
      <c r="K68" s="40"/>
      <c r="L68" s="40"/>
      <c r="M68" s="42"/>
      <c r="N68" s="41"/>
      <c r="O68" s="41"/>
      <c r="P68" s="42"/>
      <c r="Q68" s="39"/>
      <c r="R68" s="41"/>
      <c r="S68" s="41"/>
      <c r="T68" s="39"/>
      <c r="U68" s="43"/>
      <c r="V68" s="43"/>
      <c r="W68" s="43"/>
      <c r="X68" s="44"/>
      <c r="Y68" s="45"/>
      <c r="Z68" s="46"/>
    </row>
    <row r="69" spans="1:26">
      <c r="A69" s="39"/>
      <c r="B69" s="39"/>
      <c r="C69" s="39"/>
      <c r="D69" s="39"/>
      <c r="E69" s="39"/>
      <c r="F69" s="41"/>
      <c r="G69" s="41"/>
      <c r="H69" s="41"/>
      <c r="I69" s="41"/>
      <c r="J69" s="41"/>
      <c r="K69" s="40"/>
      <c r="L69" s="40"/>
      <c r="M69" s="42"/>
      <c r="N69" s="41"/>
      <c r="O69" s="41"/>
      <c r="P69" s="42"/>
      <c r="Q69" s="39"/>
      <c r="R69" s="41"/>
      <c r="S69" s="41"/>
      <c r="T69" s="39"/>
      <c r="U69" s="43"/>
      <c r="V69" s="43"/>
      <c r="W69" s="43"/>
      <c r="X69" s="44"/>
      <c r="Y69" s="45"/>
      <c r="Z69" s="46"/>
    </row>
    <row r="70" spans="1:26">
      <c r="A70" s="39"/>
      <c r="B70" s="39"/>
      <c r="C70" s="39"/>
      <c r="D70" s="39"/>
      <c r="E70" s="39"/>
      <c r="F70" s="41"/>
      <c r="G70" s="41"/>
      <c r="H70" s="41"/>
      <c r="I70" s="41"/>
      <c r="J70" s="41"/>
      <c r="K70" s="40"/>
      <c r="L70" s="40"/>
      <c r="M70" s="42"/>
      <c r="N70" s="41"/>
      <c r="O70" s="41"/>
      <c r="P70" s="42"/>
      <c r="Q70" s="39"/>
      <c r="R70" s="41"/>
      <c r="S70" s="41"/>
      <c r="T70" s="39"/>
      <c r="U70" s="43"/>
      <c r="V70" s="43"/>
      <c r="W70" s="43"/>
      <c r="X70" s="44"/>
      <c r="Y70" s="45"/>
      <c r="Z70" s="46"/>
    </row>
    <row r="71" spans="1:26">
      <c r="A71" s="39"/>
      <c r="B71" s="39"/>
      <c r="C71" s="39"/>
      <c r="D71" s="39"/>
      <c r="E71" s="39"/>
      <c r="F71" s="41"/>
      <c r="G71" s="41"/>
      <c r="H71" s="41"/>
      <c r="I71" s="41"/>
      <c r="J71" s="41"/>
      <c r="K71" s="40"/>
      <c r="L71" s="40"/>
      <c r="M71" s="42"/>
      <c r="N71" s="41"/>
      <c r="O71" s="41"/>
      <c r="P71" s="42"/>
      <c r="Q71" s="39"/>
      <c r="R71" s="41"/>
      <c r="S71" s="41"/>
      <c r="T71" s="39"/>
      <c r="U71" s="43"/>
      <c r="V71" s="43"/>
      <c r="W71" s="43"/>
      <c r="X71" s="44"/>
      <c r="Y71" s="45"/>
      <c r="Z71" s="46"/>
    </row>
    <row r="72" spans="1:26">
      <c r="A72" s="39"/>
      <c r="B72" s="39"/>
      <c r="C72" s="39"/>
      <c r="D72" s="39"/>
      <c r="E72" s="39"/>
      <c r="F72" s="41"/>
      <c r="G72" s="41"/>
      <c r="H72" s="41"/>
      <c r="I72" s="41"/>
      <c r="J72" s="41"/>
      <c r="K72" s="40"/>
      <c r="L72" s="40"/>
      <c r="M72" s="42"/>
      <c r="N72" s="41"/>
      <c r="O72" s="41"/>
      <c r="P72" s="42"/>
      <c r="Q72" s="39"/>
      <c r="R72" s="41"/>
      <c r="S72" s="41"/>
      <c r="T72" s="39"/>
      <c r="U72" s="43"/>
      <c r="V72" s="43"/>
      <c r="W72" s="43"/>
      <c r="X72" s="44"/>
      <c r="Y72" s="45"/>
      <c r="Z72" s="46"/>
    </row>
    <row r="73" spans="1:26">
      <c r="A73" s="39"/>
      <c r="B73" s="39"/>
      <c r="C73" s="39"/>
      <c r="D73" s="39"/>
      <c r="E73" s="39"/>
      <c r="F73" s="41"/>
      <c r="G73" s="41"/>
      <c r="H73" s="41"/>
      <c r="I73" s="41"/>
      <c r="J73" s="41"/>
      <c r="K73" s="40"/>
      <c r="L73" s="40"/>
      <c r="M73" s="42"/>
      <c r="N73" s="41"/>
      <c r="O73" s="41"/>
      <c r="P73" s="42"/>
      <c r="Q73" s="39"/>
      <c r="R73" s="41"/>
      <c r="S73" s="41"/>
      <c r="T73" s="39"/>
      <c r="U73" s="43"/>
      <c r="V73" s="43"/>
      <c r="W73" s="43"/>
      <c r="X73" s="44"/>
      <c r="Y73" s="45"/>
      <c r="Z73" s="46"/>
    </row>
    <row r="74" spans="1:26">
      <c r="A74" s="39"/>
      <c r="B74" s="39"/>
      <c r="C74" s="39"/>
      <c r="D74" s="39"/>
      <c r="E74" s="39"/>
      <c r="F74" s="41"/>
      <c r="G74" s="41"/>
      <c r="H74" s="41"/>
      <c r="I74" s="41"/>
      <c r="J74" s="41"/>
      <c r="K74" s="40"/>
      <c r="L74" s="40"/>
      <c r="M74" s="42"/>
      <c r="N74" s="41"/>
      <c r="O74" s="41"/>
      <c r="P74" s="42"/>
      <c r="Q74" s="39"/>
      <c r="R74" s="41"/>
      <c r="S74" s="41"/>
      <c r="T74" s="39"/>
      <c r="U74" s="43"/>
      <c r="V74" s="43"/>
      <c r="W74" s="43"/>
      <c r="X74" s="44"/>
      <c r="Y74" s="45"/>
      <c r="Z74" s="46"/>
    </row>
    <row r="75" spans="1:26">
      <c r="A75" s="39"/>
      <c r="B75" s="39"/>
      <c r="C75" s="39"/>
      <c r="D75" s="39"/>
      <c r="E75" s="39"/>
      <c r="F75" s="41"/>
      <c r="G75" s="41"/>
      <c r="H75" s="41"/>
      <c r="I75" s="41"/>
      <c r="J75" s="41"/>
      <c r="K75" s="40"/>
      <c r="L75" s="40"/>
      <c r="M75" s="42"/>
      <c r="N75" s="41"/>
      <c r="O75" s="41"/>
      <c r="P75" s="42"/>
      <c r="Q75" s="39"/>
      <c r="R75" s="41"/>
      <c r="S75" s="41"/>
      <c r="T75" s="39"/>
      <c r="U75" s="43"/>
      <c r="V75" s="43"/>
      <c r="W75" s="43"/>
      <c r="X75" s="44"/>
      <c r="Y75" s="45"/>
      <c r="Z75" s="46"/>
    </row>
    <row r="76" spans="1:26">
      <c r="A76" s="39"/>
      <c r="B76" s="39"/>
      <c r="C76" s="39"/>
      <c r="D76" s="39"/>
      <c r="E76" s="39"/>
      <c r="F76" s="41"/>
      <c r="G76" s="41"/>
      <c r="H76" s="41"/>
      <c r="I76" s="41"/>
      <c r="J76" s="41"/>
      <c r="K76" s="40"/>
      <c r="L76" s="40"/>
      <c r="M76" s="42"/>
      <c r="N76" s="41"/>
      <c r="O76" s="41"/>
      <c r="P76" s="42"/>
      <c r="Q76" s="39"/>
      <c r="R76" s="41"/>
      <c r="S76" s="41"/>
      <c r="T76" s="39"/>
      <c r="U76" s="43"/>
      <c r="V76" s="43"/>
      <c r="W76" s="43"/>
      <c r="X76" s="44"/>
      <c r="Y76" s="45"/>
      <c r="Z76" s="46"/>
    </row>
    <row r="77" spans="1:26">
      <c r="A77" s="39"/>
      <c r="B77" s="39"/>
      <c r="C77" s="39"/>
      <c r="D77" s="39"/>
      <c r="E77" s="39"/>
      <c r="F77" s="41"/>
      <c r="G77" s="41"/>
      <c r="H77" s="41"/>
      <c r="I77" s="41"/>
      <c r="J77" s="41"/>
      <c r="K77" s="40"/>
      <c r="L77" s="40"/>
      <c r="M77" s="42"/>
      <c r="N77" s="41"/>
      <c r="O77" s="41"/>
      <c r="P77" s="42"/>
      <c r="Q77" s="39"/>
      <c r="R77" s="41"/>
      <c r="S77" s="41"/>
      <c r="T77" s="39"/>
      <c r="U77" s="43"/>
      <c r="V77" s="43"/>
      <c r="W77" s="43"/>
      <c r="X77" s="44"/>
      <c r="Y77" s="45"/>
      <c r="Z77" s="46"/>
    </row>
    <row r="78" spans="1:26">
      <c r="A78" s="39"/>
      <c r="B78" s="39"/>
      <c r="C78" s="39"/>
      <c r="D78" s="39"/>
      <c r="E78" s="39"/>
      <c r="F78" s="41"/>
      <c r="G78" s="41"/>
      <c r="H78" s="41"/>
      <c r="I78" s="41"/>
      <c r="J78" s="41"/>
      <c r="K78" s="40"/>
      <c r="L78" s="40"/>
      <c r="M78" s="42"/>
      <c r="N78" s="41"/>
      <c r="O78" s="41"/>
      <c r="P78" s="42"/>
      <c r="Q78" s="39"/>
      <c r="R78" s="41"/>
      <c r="S78" s="41"/>
      <c r="T78" s="39"/>
      <c r="U78" s="43"/>
      <c r="V78" s="43"/>
      <c r="W78" s="43"/>
      <c r="X78" s="44"/>
      <c r="Y78" s="45"/>
      <c r="Z78" s="46"/>
    </row>
    <row r="79" spans="1:26">
      <c r="A79" s="39"/>
      <c r="B79" s="39"/>
      <c r="C79" s="39"/>
      <c r="D79" s="39"/>
      <c r="E79" s="39"/>
      <c r="F79" s="41"/>
      <c r="G79" s="41"/>
      <c r="H79" s="41"/>
      <c r="I79" s="41"/>
      <c r="J79" s="41"/>
      <c r="K79" s="40"/>
      <c r="L79" s="40"/>
      <c r="M79" s="42"/>
      <c r="N79" s="41"/>
      <c r="O79" s="41"/>
      <c r="P79" s="42"/>
      <c r="Q79" s="39"/>
      <c r="R79" s="41"/>
      <c r="S79" s="41"/>
      <c r="T79" s="39"/>
      <c r="U79" s="43"/>
      <c r="V79" s="43"/>
      <c r="W79" s="43"/>
      <c r="X79" s="44"/>
      <c r="Y79" s="45"/>
      <c r="Z79" s="46"/>
    </row>
    <row r="80" spans="1:26">
      <c r="A80" s="39"/>
      <c r="B80" s="39"/>
      <c r="C80" s="39"/>
      <c r="D80" s="39"/>
      <c r="E80" s="39"/>
      <c r="F80" s="41"/>
      <c r="G80" s="41"/>
      <c r="H80" s="41"/>
      <c r="I80" s="41"/>
      <c r="J80" s="41"/>
      <c r="K80" s="40"/>
      <c r="L80" s="40"/>
      <c r="M80" s="42"/>
      <c r="N80" s="41"/>
      <c r="O80" s="41"/>
      <c r="P80" s="42"/>
      <c r="Q80" s="39"/>
      <c r="R80" s="41"/>
      <c r="S80" s="41"/>
      <c r="T80" s="39"/>
      <c r="U80" s="43"/>
      <c r="V80" s="43"/>
      <c r="W80" s="43"/>
      <c r="X80" s="44"/>
      <c r="Y80" s="45"/>
      <c r="Z80" s="46"/>
    </row>
    <row r="81" spans="1:26">
      <c r="A81" s="39"/>
      <c r="B81" s="39"/>
      <c r="C81" s="39"/>
      <c r="D81" s="39"/>
      <c r="E81" s="39"/>
      <c r="F81" s="41"/>
      <c r="G81" s="41"/>
      <c r="H81" s="41"/>
      <c r="I81" s="41"/>
      <c r="J81" s="41"/>
      <c r="K81" s="40"/>
      <c r="L81" s="40"/>
      <c r="M81" s="42"/>
      <c r="N81" s="41"/>
      <c r="O81" s="41"/>
      <c r="P81" s="42"/>
      <c r="Q81" s="39"/>
      <c r="R81" s="41"/>
      <c r="S81" s="41"/>
      <c r="T81" s="39"/>
      <c r="U81" s="43"/>
      <c r="V81" s="43"/>
      <c r="W81" s="43"/>
      <c r="X81" s="44"/>
      <c r="Y81" s="45"/>
      <c r="Z81" s="46"/>
    </row>
    <row r="82" spans="1:26">
      <c r="A82" s="39"/>
      <c r="B82" s="39"/>
      <c r="C82" s="39"/>
      <c r="D82" s="39"/>
      <c r="E82" s="39"/>
      <c r="F82" s="41"/>
      <c r="G82" s="41"/>
      <c r="H82" s="41"/>
      <c r="I82" s="41"/>
      <c r="J82" s="41"/>
      <c r="K82" s="40"/>
      <c r="L82" s="40"/>
      <c r="M82" s="42"/>
      <c r="N82" s="41"/>
      <c r="O82" s="41"/>
      <c r="P82" s="42"/>
      <c r="Q82" s="39"/>
      <c r="R82" s="41"/>
      <c r="S82" s="41"/>
      <c r="T82" s="39"/>
      <c r="U82" s="43"/>
      <c r="V82" s="43"/>
      <c r="W82" s="43"/>
      <c r="X82" s="44"/>
      <c r="Y82" s="45"/>
      <c r="Z82" s="46"/>
    </row>
    <row r="83" spans="1:26">
      <c r="A83" s="39"/>
      <c r="B83" s="39"/>
      <c r="C83" s="39"/>
      <c r="D83" s="39"/>
      <c r="E83" s="39"/>
      <c r="F83" s="41"/>
      <c r="G83" s="41"/>
      <c r="H83" s="41"/>
      <c r="I83" s="41"/>
      <c r="J83" s="41"/>
      <c r="K83" s="40"/>
      <c r="L83" s="40"/>
      <c r="M83" s="42"/>
      <c r="N83" s="41"/>
      <c r="O83" s="41"/>
      <c r="P83" s="42"/>
      <c r="Q83" s="39"/>
      <c r="R83" s="41"/>
      <c r="S83" s="41"/>
      <c r="T83" s="39"/>
      <c r="U83" s="43"/>
      <c r="V83" s="43"/>
      <c r="W83" s="43"/>
      <c r="X83" s="44"/>
      <c r="Y83" s="45"/>
      <c r="Z83" s="46"/>
    </row>
    <row r="84" spans="1:26">
      <c r="A84" s="39"/>
      <c r="B84" s="39"/>
      <c r="C84" s="39"/>
      <c r="D84" s="39"/>
      <c r="E84" s="39"/>
      <c r="F84" s="41"/>
      <c r="G84" s="41"/>
      <c r="H84" s="41"/>
      <c r="I84" s="41"/>
      <c r="J84" s="41"/>
      <c r="K84" s="40"/>
      <c r="L84" s="40"/>
      <c r="M84" s="42"/>
      <c r="N84" s="41"/>
      <c r="O84" s="41"/>
      <c r="P84" s="42"/>
      <c r="Q84" s="39"/>
      <c r="R84" s="41"/>
      <c r="S84" s="41"/>
      <c r="T84" s="39"/>
      <c r="U84" s="43"/>
      <c r="V84" s="43"/>
      <c r="W84" s="43"/>
      <c r="X84" s="44"/>
      <c r="Y84" s="45"/>
      <c r="Z84" s="46"/>
    </row>
    <row r="85" spans="1:26">
      <c r="A85" s="39"/>
      <c r="B85" s="39"/>
      <c r="C85" s="39"/>
      <c r="D85" s="39"/>
      <c r="E85" s="39"/>
      <c r="F85" s="41"/>
      <c r="G85" s="41"/>
      <c r="H85" s="41"/>
      <c r="I85" s="41"/>
      <c r="J85" s="41"/>
      <c r="K85" s="40"/>
      <c r="L85" s="40"/>
      <c r="M85" s="42"/>
      <c r="N85" s="41"/>
      <c r="O85" s="41"/>
      <c r="P85" s="42"/>
      <c r="Q85" s="39"/>
      <c r="R85" s="41"/>
      <c r="S85" s="41"/>
      <c r="T85" s="39"/>
      <c r="U85" s="43"/>
      <c r="V85" s="43"/>
      <c r="W85" s="43"/>
      <c r="X85" s="44"/>
      <c r="Y85" s="45"/>
      <c r="Z85" s="46"/>
    </row>
    <row r="86" spans="1:26">
      <c r="A86" s="39"/>
      <c r="B86" s="39"/>
      <c r="C86" s="39"/>
      <c r="D86" s="39"/>
      <c r="E86" s="39"/>
      <c r="F86" s="41"/>
      <c r="G86" s="41"/>
      <c r="H86" s="41"/>
      <c r="I86" s="41"/>
      <c r="J86" s="41"/>
      <c r="K86" s="40"/>
      <c r="L86" s="40"/>
      <c r="M86" s="42"/>
      <c r="N86" s="41"/>
      <c r="O86" s="41"/>
      <c r="P86" s="42"/>
      <c r="Q86" s="39"/>
      <c r="R86" s="41"/>
      <c r="S86" s="41"/>
      <c r="T86" s="39"/>
      <c r="U86" s="43"/>
      <c r="V86" s="43"/>
      <c r="W86" s="43"/>
      <c r="X86" s="44"/>
      <c r="Y86" s="45"/>
      <c r="Z86" s="46"/>
    </row>
    <row r="87" spans="1:26">
      <c r="A87" s="39"/>
      <c r="B87" s="39"/>
      <c r="C87" s="39"/>
      <c r="D87" s="39"/>
      <c r="E87" s="39"/>
      <c r="F87" s="41"/>
      <c r="G87" s="41"/>
      <c r="H87" s="41"/>
      <c r="I87" s="41"/>
      <c r="J87" s="41"/>
      <c r="K87" s="40"/>
      <c r="L87" s="40"/>
      <c r="M87" s="42"/>
      <c r="N87" s="41"/>
      <c r="O87" s="41"/>
      <c r="P87" s="42"/>
      <c r="Q87" s="39"/>
      <c r="R87" s="41"/>
      <c r="S87" s="41"/>
      <c r="T87" s="39"/>
      <c r="U87" s="43"/>
      <c r="V87" s="43"/>
      <c r="W87" s="43"/>
      <c r="X87" s="44"/>
      <c r="Y87" s="45"/>
      <c r="Z87" s="46"/>
    </row>
    <row r="88" spans="1:26">
      <c r="A88" s="39"/>
      <c r="B88" s="39"/>
      <c r="C88" s="39"/>
      <c r="D88" s="39"/>
      <c r="E88" s="39"/>
      <c r="F88" s="41"/>
      <c r="G88" s="41"/>
      <c r="H88" s="41"/>
      <c r="I88" s="41"/>
      <c r="J88" s="41"/>
      <c r="K88" s="40"/>
      <c r="L88" s="40"/>
      <c r="M88" s="42"/>
      <c r="N88" s="41"/>
      <c r="O88" s="41"/>
      <c r="P88" s="42"/>
      <c r="Q88" s="39"/>
      <c r="R88" s="41"/>
      <c r="S88" s="41"/>
      <c r="T88" s="39"/>
      <c r="U88" s="43"/>
      <c r="V88" s="43"/>
      <c r="W88" s="43"/>
      <c r="X88" s="44"/>
      <c r="Y88" s="45"/>
      <c r="Z88" s="46"/>
    </row>
    <row r="89" spans="1:26">
      <c r="A89" s="39"/>
      <c r="B89" s="39"/>
      <c r="C89" s="39"/>
      <c r="D89" s="39"/>
      <c r="E89" s="39"/>
      <c r="F89" s="41"/>
      <c r="G89" s="41"/>
      <c r="H89" s="41"/>
      <c r="I89" s="41"/>
      <c r="J89" s="41"/>
      <c r="K89" s="40"/>
      <c r="L89" s="40"/>
      <c r="M89" s="42"/>
      <c r="N89" s="41"/>
      <c r="O89" s="41"/>
      <c r="P89" s="42"/>
      <c r="Q89" s="39"/>
      <c r="R89" s="41"/>
      <c r="S89" s="41"/>
      <c r="T89" s="39"/>
      <c r="U89" s="43"/>
      <c r="V89" s="43"/>
      <c r="W89" s="43"/>
      <c r="X89" s="44"/>
      <c r="Y89" s="45"/>
      <c r="Z89" s="46"/>
    </row>
    <row r="90" spans="1:26">
      <c r="A90" s="39"/>
      <c r="B90" s="39"/>
      <c r="C90" s="39"/>
      <c r="D90" s="39"/>
      <c r="E90" s="39"/>
      <c r="F90" s="41"/>
      <c r="G90" s="41"/>
      <c r="H90" s="41"/>
      <c r="I90" s="41"/>
      <c r="J90" s="41"/>
      <c r="K90" s="40"/>
      <c r="L90" s="40"/>
      <c r="M90" s="42"/>
      <c r="N90" s="41"/>
      <c r="O90" s="41"/>
      <c r="P90" s="42"/>
      <c r="Q90" s="39"/>
      <c r="R90" s="41"/>
      <c r="S90" s="41"/>
      <c r="T90" s="39"/>
      <c r="U90" s="43"/>
      <c r="V90" s="43"/>
      <c r="W90" s="43"/>
      <c r="X90" s="44"/>
      <c r="Y90" s="45"/>
      <c r="Z90" s="46"/>
    </row>
    <row r="91" spans="1:26">
      <c r="A91" s="39"/>
      <c r="B91" s="39"/>
      <c r="C91" s="39"/>
      <c r="D91" s="39"/>
      <c r="E91" s="39"/>
      <c r="F91" s="41"/>
      <c r="G91" s="41"/>
      <c r="H91" s="41"/>
      <c r="I91" s="41"/>
      <c r="J91" s="41"/>
      <c r="K91" s="40"/>
      <c r="L91" s="40"/>
      <c r="M91" s="42"/>
      <c r="N91" s="41"/>
      <c r="O91" s="41"/>
      <c r="P91" s="42"/>
      <c r="Q91" s="39"/>
      <c r="R91" s="41"/>
      <c r="S91" s="41"/>
      <c r="T91" s="39"/>
      <c r="U91" s="43"/>
      <c r="V91" s="43"/>
      <c r="W91" s="43"/>
      <c r="X91" s="44"/>
      <c r="Y91" s="45"/>
      <c r="Z91" s="46"/>
    </row>
    <row r="92" spans="1:26">
      <c r="A92" s="39"/>
      <c r="B92" s="39"/>
      <c r="C92" s="39"/>
      <c r="D92" s="39"/>
      <c r="E92" s="39"/>
      <c r="F92" s="41"/>
      <c r="G92" s="41"/>
      <c r="H92" s="41"/>
      <c r="I92" s="41"/>
      <c r="J92" s="41"/>
      <c r="K92" s="40"/>
      <c r="L92" s="40"/>
      <c r="M92" s="42"/>
      <c r="N92" s="41"/>
      <c r="O92" s="41"/>
      <c r="P92" s="42"/>
      <c r="Q92" s="39"/>
      <c r="R92" s="41"/>
      <c r="S92" s="41"/>
      <c r="T92" s="39"/>
      <c r="U92" s="43"/>
      <c r="V92" s="43"/>
      <c r="W92" s="43"/>
      <c r="X92" s="44"/>
      <c r="Y92" s="45"/>
      <c r="Z92" s="46"/>
    </row>
    <row r="93" spans="1:26">
      <c r="A93" s="39"/>
      <c r="B93" s="39"/>
      <c r="C93" s="39"/>
      <c r="D93" s="39"/>
      <c r="E93" s="39"/>
      <c r="F93" s="41"/>
      <c r="G93" s="41"/>
      <c r="H93" s="41"/>
      <c r="I93" s="41"/>
      <c r="J93" s="41"/>
      <c r="K93" s="40"/>
      <c r="L93" s="40"/>
      <c r="M93" s="42"/>
      <c r="N93" s="41"/>
      <c r="O93" s="41"/>
      <c r="P93" s="42"/>
      <c r="Q93" s="39"/>
      <c r="R93" s="41"/>
      <c r="S93" s="41"/>
      <c r="T93" s="39"/>
      <c r="U93" s="43"/>
      <c r="V93" s="43"/>
      <c r="W93" s="43"/>
      <c r="X93" s="44"/>
      <c r="Y93" s="45"/>
      <c r="Z93" s="46"/>
    </row>
    <row r="94" spans="1:26">
      <c r="A94" s="39"/>
      <c r="B94" s="39"/>
      <c r="C94" s="39"/>
      <c r="D94" s="39"/>
      <c r="E94" s="39"/>
      <c r="F94" s="41"/>
      <c r="G94" s="41"/>
      <c r="H94" s="41"/>
      <c r="I94" s="41"/>
      <c r="J94" s="41"/>
      <c r="K94" s="40"/>
      <c r="L94" s="40"/>
      <c r="M94" s="42"/>
      <c r="N94" s="41"/>
      <c r="O94" s="41"/>
      <c r="P94" s="42"/>
      <c r="Q94" s="39"/>
      <c r="R94" s="41"/>
      <c r="S94" s="41"/>
      <c r="T94" s="39"/>
      <c r="U94" s="43"/>
      <c r="V94" s="43"/>
      <c r="W94" s="43"/>
      <c r="X94" s="44"/>
      <c r="Y94" s="45"/>
      <c r="Z94" s="46"/>
    </row>
    <row r="95" spans="1:26">
      <c r="A95" s="39"/>
      <c r="B95" s="39"/>
      <c r="C95" s="39"/>
      <c r="D95" s="39"/>
      <c r="E95" s="39"/>
      <c r="F95" s="41"/>
      <c r="G95" s="41"/>
      <c r="H95" s="41"/>
      <c r="I95" s="41"/>
      <c r="J95" s="41"/>
      <c r="K95" s="40"/>
      <c r="L95" s="40"/>
      <c r="M95" s="42"/>
      <c r="N95" s="41"/>
      <c r="O95" s="41"/>
      <c r="P95" s="42"/>
      <c r="Q95" s="39"/>
      <c r="R95" s="41"/>
      <c r="S95" s="41"/>
      <c r="T95" s="39"/>
      <c r="U95" s="43"/>
      <c r="V95" s="43"/>
      <c r="W95" s="43"/>
      <c r="X95" s="44"/>
      <c r="Y95" s="45"/>
      <c r="Z95" s="46"/>
    </row>
    <row r="96" spans="1:26">
      <c r="A96" s="39"/>
      <c r="B96" s="39"/>
      <c r="C96" s="39"/>
      <c r="D96" s="39"/>
      <c r="E96" s="39"/>
      <c r="F96" s="41"/>
      <c r="G96" s="41"/>
      <c r="H96" s="41"/>
      <c r="I96" s="41"/>
      <c r="J96" s="41"/>
      <c r="K96" s="40"/>
      <c r="L96" s="40"/>
      <c r="M96" s="42"/>
      <c r="N96" s="41"/>
      <c r="O96" s="41"/>
      <c r="P96" s="42"/>
      <c r="Q96" s="39"/>
      <c r="R96" s="41"/>
      <c r="S96" s="41"/>
      <c r="T96" s="39"/>
      <c r="U96" s="43"/>
      <c r="V96" s="43"/>
      <c r="W96" s="43"/>
      <c r="X96" s="44"/>
      <c r="Y96" s="45"/>
      <c r="Z96" s="46"/>
    </row>
    <row r="97" spans="1:26">
      <c r="A97" s="39"/>
      <c r="B97" s="39"/>
      <c r="C97" s="39"/>
      <c r="D97" s="39"/>
      <c r="E97" s="39"/>
      <c r="F97" s="41"/>
      <c r="G97" s="41"/>
      <c r="H97" s="41"/>
      <c r="I97" s="41"/>
      <c r="J97" s="41"/>
      <c r="K97" s="40"/>
      <c r="L97" s="40"/>
      <c r="M97" s="42"/>
      <c r="N97" s="41"/>
      <c r="O97" s="41"/>
      <c r="P97" s="42"/>
      <c r="Q97" s="39"/>
      <c r="R97" s="41"/>
      <c r="S97" s="41"/>
      <c r="T97" s="39"/>
      <c r="U97" s="43"/>
      <c r="V97" s="43"/>
      <c r="W97" s="43"/>
      <c r="X97" s="44"/>
      <c r="Y97" s="45"/>
      <c r="Z97" s="46"/>
    </row>
    <row r="98" spans="1:26">
      <c r="A98" s="39"/>
      <c r="B98" s="39"/>
      <c r="C98" s="39"/>
      <c r="D98" s="39"/>
      <c r="E98" s="39"/>
      <c r="F98" s="41"/>
      <c r="G98" s="41"/>
      <c r="H98" s="41"/>
      <c r="I98" s="41"/>
      <c r="J98" s="41"/>
      <c r="K98" s="40"/>
      <c r="L98" s="40"/>
      <c r="M98" s="42"/>
      <c r="N98" s="41"/>
      <c r="O98" s="41"/>
      <c r="P98" s="42"/>
      <c r="Q98" s="39"/>
      <c r="R98" s="41"/>
      <c r="S98" s="41"/>
      <c r="T98" s="39"/>
      <c r="U98" s="43"/>
      <c r="V98" s="43"/>
      <c r="W98" s="43"/>
      <c r="X98" s="44"/>
      <c r="Y98" s="45"/>
      <c r="Z98" s="46"/>
    </row>
    <row r="99" spans="1:26">
      <c r="A99" s="39"/>
      <c r="B99" s="39"/>
      <c r="C99" s="39"/>
      <c r="D99" s="39"/>
      <c r="E99" s="39"/>
      <c r="F99" s="41"/>
      <c r="G99" s="41"/>
      <c r="H99" s="41"/>
      <c r="I99" s="41"/>
      <c r="J99" s="41"/>
      <c r="K99" s="40"/>
      <c r="L99" s="40"/>
      <c r="M99" s="42"/>
      <c r="N99" s="41"/>
      <c r="O99" s="41"/>
      <c r="P99" s="42"/>
      <c r="Q99" s="39"/>
      <c r="R99" s="41"/>
      <c r="S99" s="41"/>
      <c r="T99" s="39"/>
      <c r="U99" s="43"/>
      <c r="V99" s="43"/>
      <c r="W99" s="43"/>
      <c r="X99" s="44"/>
      <c r="Y99" s="45"/>
      <c r="Z99" s="46"/>
    </row>
    <row r="100" spans="1:26">
      <c r="A100" s="39"/>
      <c r="B100" s="39"/>
      <c r="C100" s="39"/>
      <c r="D100" s="39"/>
      <c r="E100" s="39"/>
      <c r="F100" s="41"/>
      <c r="G100" s="41"/>
      <c r="H100" s="41"/>
      <c r="I100" s="41"/>
      <c r="J100" s="41"/>
      <c r="K100" s="40"/>
      <c r="L100" s="40"/>
      <c r="M100" s="42"/>
      <c r="N100" s="41"/>
      <c r="O100" s="41"/>
      <c r="P100" s="42"/>
      <c r="Q100" s="39"/>
      <c r="R100" s="41"/>
      <c r="S100" s="41"/>
      <c r="T100" s="39"/>
      <c r="U100" s="43"/>
      <c r="V100" s="43"/>
      <c r="W100" s="43"/>
      <c r="X100" s="44"/>
      <c r="Y100" s="45"/>
      <c r="Z100" s="46"/>
    </row>
    <row r="101" spans="1:26">
      <c r="A101" s="39"/>
      <c r="B101" s="39"/>
      <c r="C101" s="39"/>
      <c r="D101" s="39"/>
      <c r="E101" s="39"/>
      <c r="F101" s="41"/>
      <c r="G101" s="41"/>
      <c r="H101" s="41"/>
      <c r="I101" s="41"/>
      <c r="J101" s="41"/>
      <c r="K101" s="40"/>
      <c r="L101" s="40"/>
      <c r="M101" s="42"/>
      <c r="N101" s="41"/>
      <c r="O101" s="41"/>
      <c r="P101" s="42"/>
      <c r="Q101" s="39"/>
      <c r="R101" s="41"/>
      <c r="S101" s="41"/>
      <c r="T101" s="39"/>
      <c r="U101" s="43"/>
      <c r="V101" s="43"/>
      <c r="W101" s="43"/>
      <c r="X101" s="44"/>
      <c r="Y101" s="45"/>
      <c r="Z101" s="46"/>
    </row>
    <row r="102" spans="1:26">
      <c r="A102" s="39"/>
      <c r="B102" s="39"/>
      <c r="C102" s="39"/>
      <c r="D102" s="39"/>
      <c r="E102" s="39"/>
      <c r="F102" s="41"/>
      <c r="G102" s="41"/>
      <c r="H102" s="41"/>
      <c r="I102" s="41"/>
      <c r="J102" s="41"/>
      <c r="K102" s="40"/>
      <c r="L102" s="40"/>
      <c r="M102" s="42"/>
      <c r="N102" s="41"/>
      <c r="O102" s="41"/>
      <c r="P102" s="42"/>
      <c r="Q102" s="39"/>
      <c r="R102" s="41"/>
      <c r="S102" s="41"/>
      <c r="T102" s="39"/>
      <c r="U102" s="43"/>
      <c r="V102" s="43"/>
      <c r="W102" s="43"/>
      <c r="X102" s="44"/>
      <c r="Y102" s="45"/>
      <c r="Z102" s="46"/>
    </row>
    <row r="103" spans="1:26">
      <c r="A103" s="39"/>
      <c r="B103" s="39"/>
      <c r="C103" s="39"/>
      <c r="D103" s="39"/>
      <c r="E103" s="39"/>
      <c r="F103" s="41"/>
      <c r="G103" s="41"/>
      <c r="H103" s="41"/>
      <c r="I103" s="41"/>
      <c r="J103" s="41"/>
      <c r="K103" s="40"/>
      <c r="L103" s="40"/>
      <c r="M103" s="42"/>
      <c r="N103" s="41"/>
      <c r="O103" s="41"/>
      <c r="P103" s="42"/>
      <c r="Q103" s="39"/>
      <c r="R103" s="41"/>
      <c r="S103" s="41"/>
      <c r="T103" s="39"/>
      <c r="U103" s="43"/>
      <c r="V103" s="43"/>
      <c r="W103" s="43"/>
      <c r="X103" s="44"/>
      <c r="Y103" s="45"/>
      <c r="Z103" s="46"/>
    </row>
    <row r="104" spans="1:26">
      <c r="A104" s="39"/>
      <c r="B104" s="39"/>
      <c r="C104" s="39"/>
      <c r="D104" s="39"/>
      <c r="E104" s="39"/>
      <c r="F104" s="41"/>
      <c r="G104" s="41"/>
      <c r="H104" s="41"/>
      <c r="I104" s="41"/>
      <c r="J104" s="41"/>
      <c r="K104" s="40"/>
      <c r="L104" s="40"/>
      <c r="M104" s="42"/>
      <c r="N104" s="41"/>
      <c r="O104" s="41"/>
      <c r="P104" s="42"/>
      <c r="Q104" s="39"/>
      <c r="R104" s="41"/>
      <c r="S104" s="41"/>
      <c r="T104" s="39"/>
      <c r="U104" s="43"/>
      <c r="V104" s="43"/>
      <c r="W104" s="43"/>
      <c r="X104" s="44"/>
      <c r="Y104" s="45"/>
      <c r="Z104" s="46"/>
    </row>
    <row r="105" spans="1:26">
      <c r="A105" s="39"/>
      <c r="B105" s="39"/>
      <c r="C105" s="39"/>
      <c r="D105" s="39"/>
      <c r="E105" s="39"/>
      <c r="F105" s="41"/>
      <c r="G105" s="41"/>
      <c r="H105" s="41"/>
      <c r="I105" s="41"/>
      <c r="J105" s="41"/>
      <c r="K105" s="40"/>
      <c r="L105" s="40"/>
      <c r="M105" s="42"/>
      <c r="N105" s="41"/>
      <c r="O105" s="41"/>
      <c r="P105" s="42"/>
      <c r="Q105" s="39"/>
      <c r="R105" s="41"/>
      <c r="S105" s="41"/>
      <c r="T105" s="39"/>
      <c r="U105" s="43"/>
      <c r="V105" s="43"/>
      <c r="W105" s="43"/>
      <c r="X105" s="44"/>
      <c r="Y105" s="45"/>
      <c r="Z105" s="46"/>
    </row>
    <row r="106" spans="1:26">
      <c r="A106" s="39"/>
      <c r="B106" s="39"/>
      <c r="C106" s="39"/>
      <c r="D106" s="39"/>
      <c r="E106" s="39"/>
      <c r="F106" s="41"/>
      <c r="G106" s="41"/>
      <c r="H106" s="41"/>
      <c r="I106" s="41"/>
      <c r="J106" s="41"/>
      <c r="K106" s="40"/>
      <c r="L106" s="40"/>
      <c r="M106" s="42"/>
      <c r="N106" s="41"/>
      <c r="O106" s="41"/>
      <c r="P106" s="42"/>
      <c r="Q106" s="39"/>
      <c r="R106" s="41"/>
      <c r="S106" s="41"/>
      <c r="T106" s="39"/>
      <c r="U106" s="43"/>
      <c r="V106" s="43"/>
      <c r="W106" s="43"/>
      <c r="X106" s="44"/>
      <c r="Y106" s="45"/>
      <c r="Z106" s="46"/>
    </row>
    <row r="107" spans="1:26">
      <c r="A107" s="39"/>
      <c r="B107" s="39"/>
      <c r="C107" s="39"/>
      <c r="D107" s="39"/>
      <c r="E107" s="39"/>
      <c r="F107" s="41"/>
      <c r="G107" s="41"/>
      <c r="H107" s="41"/>
      <c r="I107" s="41"/>
      <c r="J107" s="41"/>
      <c r="K107" s="40"/>
      <c r="L107" s="40"/>
      <c r="M107" s="42"/>
      <c r="N107" s="41"/>
      <c r="O107" s="41"/>
      <c r="P107" s="42"/>
      <c r="Q107" s="39"/>
      <c r="R107" s="41"/>
      <c r="S107" s="41"/>
      <c r="T107" s="39"/>
      <c r="U107" s="43"/>
      <c r="V107" s="43"/>
      <c r="W107" s="43"/>
      <c r="X107" s="44"/>
      <c r="Y107" s="45"/>
      <c r="Z107" s="46"/>
    </row>
    <row r="108" spans="1:26">
      <c r="A108" s="39"/>
      <c r="B108" s="39"/>
      <c r="C108" s="39"/>
      <c r="D108" s="39"/>
      <c r="E108" s="39"/>
      <c r="F108" s="41"/>
      <c r="G108" s="41"/>
      <c r="H108" s="41"/>
      <c r="I108" s="41"/>
      <c r="J108" s="41"/>
      <c r="K108" s="40"/>
      <c r="L108" s="40"/>
      <c r="M108" s="42"/>
      <c r="N108" s="41"/>
      <c r="O108" s="41"/>
      <c r="P108" s="42"/>
      <c r="Q108" s="39"/>
      <c r="R108" s="41"/>
      <c r="S108" s="41"/>
      <c r="T108" s="39"/>
      <c r="U108" s="43"/>
      <c r="V108" s="43"/>
      <c r="W108" s="43"/>
      <c r="X108" s="44"/>
      <c r="Y108" s="45"/>
      <c r="Z108" s="46"/>
    </row>
    <row r="109" spans="1:26">
      <c r="A109" s="39"/>
      <c r="B109" s="39"/>
      <c r="C109" s="39"/>
      <c r="D109" s="39"/>
      <c r="E109" s="39"/>
      <c r="F109" s="41"/>
      <c r="G109" s="41"/>
      <c r="H109" s="41"/>
      <c r="I109" s="41"/>
      <c r="J109" s="41"/>
      <c r="K109" s="40"/>
      <c r="L109" s="40"/>
      <c r="M109" s="42"/>
      <c r="N109" s="41"/>
      <c r="O109" s="41"/>
      <c r="P109" s="42"/>
      <c r="Q109" s="39"/>
      <c r="R109" s="41"/>
      <c r="S109" s="41"/>
      <c r="T109" s="39"/>
      <c r="U109" s="43"/>
      <c r="V109" s="43"/>
      <c r="W109" s="43"/>
      <c r="X109" s="44"/>
      <c r="Y109" s="45"/>
      <c r="Z109" s="46"/>
    </row>
    <row r="110" spans="1:26">
      <c r="A110" s="39"/>
      <c r="B110" s="39"/>
      <c r="C110" s="39"/>
      <c r="D110" s="39"/>
      <c r="E110" s="39"/>
      <c r="F110" s="41"/>
      <c r="G110" s="41"/>
      <c r="H110" s="41"/>
      <c r="I110" s="41"/>
      <c r="J110" s="41"/>
      <c r="K110" s="40"/>
      <c r="L110" s="40"/>
      <c r="M110" s="42"/>
      <c r="N110" s="41"/>
      <c r="O110" s="41"/>
      <c r="P110" s="42"/>
      <c r="Q110" s="39"/>
      <c r="R110" s="41"/>
      <c r="S110" s="41"/>
      <c r="T110" s="39"/>
      <c r="U110" s="43"/>
      <c r="V110" s="43"/>
      <c r="W110" s="43"/>
      <c r="X110" s="44"/>
      <c r="Y110" s="45"/>
      <c r="Z110" s="46"/>
    </row>
    <row r="111" spans="1:26">
      <c r="A111" s="39"/>
      <c r="B111" s="39"/>
      <c r="C111" s="39"/>
      <c r="D111" s="39"/>
      <c r="E111" s="39"/>
      <c r="F111" s="41"/>
      <c r="G111" s="41"/>
      <c r="H111" s="41"/>
      <c r="I111" s="41"/>
      <c r="J111" s="41"/>
      <c r="K111" s="40"/>
      <c r="L111" s="40"/>
      <c r="M111" s="42"/>
      <c r="N111" s="41"/>
      <c r="O111" s="41"/>
      <c r="P111" s="42"/>
      <c r="Q111" s="39"/>
      <c r="R111" s="41"/>
      <c r="S111" s="41"/>
      <c r="T111" s="39"/>
      <c r="U111" s="43"/>
      <c r="V111" s="43"/>
      <c r="W111" s="43"/>
      <c r="X111" s="44"/>
      <c r="Y111" s="45"/>
      <c r="Z111" s="46"/>
    </row>
    <row r="112" spans="1:26">
      <c r="A112" s="39"/>
      <c r="B112" s="39"/>
      <c r="C112" s="39"/>
      <c r="D112" s="39"/>
      <c r="E112" s="39"/>
      <c r="F112" s="41"/>
      <c r="G112" s="41"/>
      <c r="H112" s="41"/>
      <c r="I112" s="41"/>
      <c r="J112" s="41"/>
      <c r="K112" s="40"/>
      <c r="L112" s="40"/>
      <c r="M112" s="42"/>
      <c r="N112" s="41"/>
      <c r="O112" s="41"/>
      <c r="P112" s="42"/>
      <c r="Q112" s="39"/>
      <c r="R112" s="41"/>
      <c r="S112" s="41"/>
      <c r="T112" s="39"/>
      <c r="U112" s="43"/>
      <c r="V112" s="43"/>
      <c r="W112" s="43"/>
      <c r="X112" s="44"/>
      <c r="Y112" s="45"/>
      <c r="Z112" s="46"/>
    </row>
    <row r="113" spans="1:26">
      <c r="A113" s="39"/>
      <c r="B113" s="39"/>
      <c r="C113" s="39"/>
      <c r="D113" s="39"/>
      <c r="E113" s="39"/>
      <c r="F113" s="41"/>
      <c r="G113" s="41"/>
      <c r="H113" s="41"/>
      <c r="I113" s="41"/>
      <c r="J113" s="41"/>
      <c r="K113" s="40"/>
      <c r="L113" s="40"/>
      <c r="M113" s="42"/>
      <c r="N113" s="41"/>
      <c r="O113" s="41"/>
      <c r="P113" s="42"/>
      <c r="Q113" s="39"/>
      <c r="R113" s="41"/>
      <c r="S113" s="41"/>
      <c r="T113" s="39"/>
      <c r="U113" s="43"/>
      <c r="V113" s="43"/>
      <c r="W113" s="43"/>
      <c r="X113" s="44"/>
      <c r="Y113" s="45"/>
      <c r="Z113" s="46"/>
    </row>
    <row r="114" spans="1:26">
      <c r="A114" s="39"/>
      <c r="B114" s="39"/>
      <c r="C114" s="39"/>
      <c r="D114" s="39"/>
      <c r="E114" s="39"/>
      <c r="F114" s="41"/>
      <c r="G114" s="41"/>
      <c r="H114" s="41"/>
      <c r="I114" s="41"/>
      <c r="J114" s="41"/>
      <c r="K114" s="40"/>
      <c r="L114" s="40"/>
      <c r="M114" s="42"/>
      <c r="N114" s="41"/>
      <c r="O114" s="41"/>
      <c r="P114" s="42"/>
      <c r="Q114" s="39"/>
      <c r="R114" s="41"/>
      <c r="S114" s="41"/>
      <c r="T114" s="39"/>
      <c r="U114" s="43"/>
      <c r="V114" s="43"/>
      <c r="W114" s="43"/>
      <c r="X114" s="44"/>
      <c r="Y114" s="45"/>
      <c r="Z114" s="46"/>
    </row>
    <row r="115" spans="1:26">
      <c r="A115" s="39"/>
      <c r="B115" s="39"/>
      <c r="C115" s="39"/>
      <c r="D115" s="39"/>
      <c r="E115" s="39"/>
      <c r="F115" s="41"/>
      <c r="G115" s="41"/>
      <c r="H115" s="41"/>
      <c r="I115" s="41"/>
      <c r="J115" s="41"/>
      <c r="K115" s="40"/>
      <c r="L115" s="40"/>
      <c r="M115" s="42"/>
      <c r="N115" s="41"/>
      <c r="O115" s="41"/>
      <c r="P115" s="42"/>
      <c r="Q115" s="39"/>
      <c r="R115" s="41"/>
      <c r="S115" s="41"/>
      <c r="T115" s="39"/>
      <c r="U115" s="43"/>
      <c r="V115" s="43"/>
      <c r="W115" s="43"/>
      <c r="X115" s="44"/>
      <c r="Y115" s="45"/>
      <c r="Z115" s="46"/>
    </row>
    <row r="116" spans="1:26">
      <c r="A116" s="39"/>
      <c r="B116" s="39"/>
      <c r="C116" s="39"/>
      <c r="D116" s="39"/>
      <c r="E116" s="39"/>
      <c r="F116" s="41"/>
      <c r="G116" s="41"/>
      <c r="H116" s="41"/>
      <c r="I116" s="41"/>
      <c r="J116" s="41"/>
      <c r="K116" s="40"/>
      <c r="L116" s="40"/>
      <c r="M116" s="42"/>
      <c r="N116" s="41"/>
      <c r="O116" s="41"/>
      <c r="P116" s="42"/>
      <c r="Q116" s="39"/>
      <c r="R116" s="41"/>
      <c r="S116" s="41"/>
      <c r="T116" s="39"/>
      <c r="U116" s="43"/>
      <c r="V116" s="43"/>
      <c r="W116" s="43"/>
      <c r="X116" s="44"/>
      <c r="Y116" s="45"/>
      <c r="Z116" s="46"/>
    </row>
    <row r="117" spans="1:26">
      <c r="A117" s="39"/>
      <c r="B117" s="39"/>
      <c r="C117" s="39"/>
      <c r="D117" s="39"/>
      <c r="E117" s="39"/>
      <c r="F117" s="41"/>
      <c r="G117" s="41"/>
      <c r="H117" s="41"/>
      <c r="I117" s="41"/>
      <c r="J117" s="41"/>
      <c r="K117" s="40"/>
      <c r="L117" s="40"/>
      <c r="M117" s="42"/>
      <c r="N117" s="41"/>
      <c r="O117" s="41"/>
      <c r="P117" s="42"/>
      <c r="Q117" s="39"/>
      <c r="R117" s="41"/>
      <c r="S117" s="41"/>
      <c r="T117" s="39"/>
      <c r="U117" s="43"/>
      <c r="V117" s="43"/>
      <c r="W117" s="43"/>
      <c r="X117" s="44"/>
      <c r="Y117" s="45"/>
      <c r="Z117" s="46"/>
    </row>
    <row r="118" spans="1:26">
      <c r="A118" s="39"/>
      <c r="B118" s="39"/>
      <c r="C118" s="39"/>
      <c r="D118" s="39"/>
      <c r="E118" s="39"/>
      <c r="F118" s="41"/>
      <c r="G118" s="41"/>
      <c r="H118" s="41"/>
      <c r="I118" s="41"/>
      <c r="J118" s="41"/>
      <c r="K118" s="40"/>
      <c r="L118" s="40"/>
      <c r="M118" s="42"/>
      <c r="N118" s="41"/>
      <c r="O118" s="41"/>
      <c r="P118" s="42"/>
      <c r="Q118" s="39"/>
      <c r="R118" s="41"/>
      <c r="S118" s="41"/>
      <c r="T118" s="39"/>
      <c r="U118" s="43"/>
      <c r="V118" s="43"/>
      <c r="W118" s="43"/>
      <c r="X118" s="44"/>
      <c r="Y118" s="45"/>
      <c r="Z118" s="46"/>
    </row>
    <row r="119" spans="1:26">
      <c r="A119" s="39"/>
      <c r="B119" s="39"/>
      <c r="C119" s="39"/>
      <c r="D119" s="39"/>
      <c r="E119" s="39"/>
      <c r="F119" s="41"/>
      <c r="G119" s="41"/>
      <c r="H119" s="41"/>
      <c r="I119" s="41"/>
      <c r="J119" s="41"/>
      <c r="K119" s="40"/>
      <c r="L119" s="40"/>
      <c r="M119" s="42"/>
      <c r="N119" s="41"/>
      <c r="O119" s="41"/>
      <c r="P119" s="42"/>
      <c r="Q119" s="39"/>
      <c r="R119" s="41"/>
      <c r="S119" s="41"/>
      <c r="T119" s="39"/>
      <c r="U119" s="43"/>
      <c r="V119" s="43"/>
      <c r="W119" s="43"/>
      <c r="X119" s="44"/>
      <c r="Y119" s="45"/>
      <c r="Z119" s="46"/>
    </row>
    <row r="120" spans="1:26">
      <c r="A120" s="39"/>
      <c r="B120" s="39"/>
      <c r="C120" s="39"/>
      <c r="D120" s="39"/>
      <c r="E120" s="39"/>
      <c r="F120" s="41"/>
      <c r="G120" s="41"/>
      <c r="H120" s="41"/>
      <c r="I120" s="41"/>
      <c r="J120" s="41"/>
      <c r="K120" s="40"/>
      <c r="L120" s="40"/>
      <c r="M120" s="42"/>
      <c r="N120" s="41"/>
      <c r="O120" s="41"/>
      <c r="P120" s="42"/>
      <c r="Q120" s="39"/>
      <c r="R120" s="41"/>
      <c r="S120" s="41"/>
      <c r="T120" s="39"/>
      <c r="U120" s="43"/>
      <c r="V120" s="43"/>
      <c r="W120" s="43"/>
      <c r="X120" s="44"/>
      <c r="Y120" s="45"/>
      <c r="Z120" s="46"/>
    </row>
    <row r="121" spans="1:26">
      <c r="A121" s="39"/>
      <c r="B121" s="39"/>
      <c r="C121" s="39"/>
      <c r="D121" s="39"/>
      <c r="E121" s="39"/>
      <c r="F121" s="41"/>
      <c r="G121" s="41"/>
      <c r="H121" s="41"/>
      <c r="I121" s="41"/>
      <c r="J121" s="41"/>
      <c r="K121" s="40"/>
      <c r="L121" s="40"/>
      <c r="M121" s="42"/>
      <c r="N121" s="41"/>
      <c r="O121" s="41"/>
      <c r="P121" s="42"/>
      <c r="Q121" s="39"/>
      <c r="R121" s="41"/>
      <c r="S121" s="41"/>
      <c r="T121" s="39"/>
      <c r="U121" s="43"/>
      <c r="V121" s="43"/>
      <c r="W121" s="43"/>
      <c r="X121" s="44"/>
      <c r="Y121" s="45"/>
      <c r="Z121" s="46"/>
    </row>
    <row r="122" spans="1:26">
      <c r="A122" s="39"/>
      <c r="B122" s="39"/>
      <c r="C122" s="39"/>
      <c r="D122" s="39"/>
      <c r="E122" s="39"/>
      <c r="F122" s="41"/>
      <c r="G122" s="41"/>
      <c r="H122" s="41"/>
      <c r="I122" s="41"/>
      <c r="J122" s="41"/>
      <c r="K122" s="40"/>
      <c r="L122" s="40"/>
      <c r="M122" s="42"/>
      <c r="N122" s="41"/>
      <c r="O122" s="41"/>
      <c r="P122" s="42"/>
      <c r="Q122" s="39"/>
      <c r="R122" s="41"/>
      <c r="S122" s="41"/>
      <c r="T122" s="39"/>
      <c r="U122" s="43"/>
      <c r="V122" s="43"/>
      <c r="W122" s="43"/>
      <c r="X122" s="44"/>
      <c r="Y122" s="45"/>
      <c r="Z122" s="46"/>
    </row>
    <row r="123" spans="1:26">
      <c r="A123" s="39"/>
      <c r="B123" s="39"/>
      <c r="C123" s="39"/>
      <c r="D123" s="39"/>
      <c r="E123" s="39"/>
      <c r="F123" s="41"/>
      <c r="G123" s="41"/>
      <c r="H123" s="41"/>
      <c r="I123" s="41"/>
      <c r="J123" s="41"/>
      <c r="K123" s="40"/>
      <c r="L123" s="40"/>
      <c r="M123" s="42"/>
      <c r="N123" s="41"/>
      <c r="O123" s="41"/>
      <c r="P123" s="42"/>
      <c r="Q123" s="39"/>
      <c r="R123" s="41"/>
      <c r="S123" s="41"/>
      <c r="T123" s="39"/>
      <c r="U123" s="43"/>
      <c r="V123" s="43"/>
      <c r="W123" s="43"/>
      <c r="X123" s="44"/>
      <c r="Y123" s="45"/>
      <c r="Z123" s="46"/>
    </row>
    <row r="124" spans="1:26">
      <c r="A124" s="39"/>
      <c r="B124" s="39"/>
      <c r="C124" s="39"/>
      <c r="D124" s="39"/>
      <c r="E124" s="39"/>
      <c r="F124" s="41"/>
      <c r="G124" s="41"/>
      <c r="H124" s="41"/>
      <c r="I124" s="41"/>
      <c r="J124" s="41"/>
      <c r="K124" s="40"/>
      <c r="L124" s="40"/>
      <c r="M124" s="42"/>
      <c r="N124" s="41"/>
      <c r="O124" s="41"/>
      <c r="P124" s="42"/>
      <c r="Q124" s="39"/>
      <c r="R124" s="41"/>
      <c r="S124" s="41"/>
      <c r="T124" s="39"/>
      <c r="U124" s="43"/>
      <c r="V124" s="43"/>
      <c r="W124" s="43"/>
      <c r="X124" s="44"/>
      <c r="Y124" s="45"/>
      <c r="Z124" s="46"/>
    </row>
    <row r="125" spans="1:26">
      <c r="A125" s="39"/>
      <c r="B125" s="39"/>
      <c r="C125" s="39"/>
      <c r="D125" s="39"/>
      <c r="E125" s="39"/>
      <c r="F125" s="41"/>
      <c r="G125" s="41"/>
      <c r="H125" s="41"/>
      <c r="I125" s="41"/>
      <c r="J125" s="41"/>
      <c r="K125" s="40"/>
      <c r="L125" s="40"/>
      <c r="M125" s="42"/>
      <c r="N125" s="41"/>
      <c r="O125" s="41"/>
      <c r="P125" s="42"/>
      <c r="Q125" s="39"/>
      <c r="R125" s="41"/>
      <c r="S125" s="41"/>
      <c r="T125" s="39"/>
      <c r="U125" s="43"/>
      <c r="V125" s="43"/>
      <c r="W125" s="43"/>
      <c r="X125" s="44"/>
      <c r="Y125" s="45"/>
      <c r="Z125" s="46"/>
    </row>
    <row r="126" spans="1:26">
      <c r="A126" s="39"/>
      <c r="B126" s="39"/>
      <c r="C126" s="39"/>
      <c r="D126" s="39"/>
      <c r="E126" s="39"/>
      <c r="F126" s="41"/>
      <c r="G126" s="41"/>
      <c r="H126" s="41"/>
      <c r="I126" s="41"/>
      <c r="J126" s="41"/>
      <c r="K126" s="40"/>
      <c r="L126" s="40"/>
      <c r="M126" s="42"/>
      <c r="N126" s="41"/>
      <c r="O126" s="41"/>
      <c r="P126" s="42"/>
      <c r="Q126" s="39"/>
      <c r="R126" s="41"/>
      <c r="S126" s="41"/>
      <c r="T126" s="39"/>
      <c r="U126" s="43"/>
      <c r="V126" s="43"/>
      <c r="W126" s="43"/>
      <c r="X126" s="44"/>
      <c r="Y126" s="45"/>
      <c r="Z126" s="46"/>
    </row>
    <row r="127" spans="1:26">
      <c r="A127" s="39"/>
      <c r="B127" s="39"/>
      <c r="C127" s="39"/>
      <c r="D127" s="39"/>
      <c r="E127" s="39"/>
      <c r="F127" s="41"/>
      <c r="G127" s="41"/>
      <c r="H127" s="41"/>
      <c r="I127" s="41"/>
      <c r="J127" s="41"/>
      <c r="K127" s="40"/>
      <c r="L127" s="40"/>
      <c r="M127" s="42"/>
      <c r="N127" s="41"/>
      <c r="O127" s="41"/>
      <c r="P127" s="42"/>
      <c r="Q127" s="39"/>
      <c r="R127" s="41"/>
      <c r="S127" s="41"/>
      <c r="T127" s="39"/>
      <c r="U127" s="43"/>
      <c r="V127" s="43"/>
      <c r="W127" s="43"/>
      <c r="X127" s="44"/>
      <c r="Y127" s="45"/>
      <c r="Z127" s="46"/>
    </row>
    <row r="128" spans="1:26">
      <c r="A128" s="39"/>
      <c r="B128" s="39"/>
      <c r="C128" s="39"/>
      <c r="D128" s="39"/>
      <c r="E128" s="39"/>
      <c r="F128" s="41"/>
      <c r="G128" s="41"/>
      <c r="H128" s="41"/>
      <c r="I128" s="41"/>
      <c r="J128" s="41"/>
      <c r="K128" s="40"/>
      <c r="L128" s="40"/>
      <c r="M128" s="42"/>
      <c r="N128" s="41"/>
      <c r="O128" s="41"/>
      <c r="P128" s="42"/>
      <c r="Q128" s="39"/>
      <c r="R128" s="41"/>
      <c r="S128" s="41"/>
      <c r="T128" s="39"/>
      <c r="U128" s="43"/>
      <c r="V128" s="43"/>
      <c r="W128" s="43"/>
      <c r="X128" s="44"/>
      <c r="Y128" s="45"/>
      <c r="Z128" s="46"/>
    </row>
    <row r="129" spans="1:26">
      <c r="A129" s="39"/>
      <c r="B129" s="39"/>
      <c r="C129" s="39"/>
      <c r="D129" s="39"/>
      <c r="E129" s="39"/>
      <c r="F129" s="41"/>
      <c r="G129" s="41"/>
      <c r="H129" s="41"/>
      <c r="I129" s="41"/>
      <c r="J129" s="41"/>
      <c r="K129" s="40"/>
      <c r="L129" s="40"/>
      <c r="M129" s="42"/>
      <c r="N129" s="41"/>
      <c r="O129" s="41"/>
      <c r="P129" s="42"/>
      <c r="Q129" s="39"/>
      <c r="R129" s="41"/>
      <c r="S129" s="41"/>
      <c r="T129" s="39"/>
      <c r="U129" s="43"/>
      <c r="V129" s="43"/>
      <c r="W129" s="43"/>
      <c r="X129" s="44"/>
      <c r="Y129" s="45"/>
      <c r="Z129" s="46"/>
    </row>
    <row r="130" spans="1:26">
      <c r="A130" s="39"/>
      <c r="B130" s="39"/>
      <c r="C130" s="39"/>
      <c r="D130" s="39"/>
      <c r="E130" s="39"/>
      <c r="F130" s="41"/>
      <c r="G130" s="41"/>
      <c r="H130" s="41"/>
      <c r="I130" s="41"/>
      <c r="J130" s="41"/>
      <c r="K130" s="40"/>
      <c r="L130" s="40"/>
      <c r="M130" s="42"/>
      <c r="N130" s="41"/>
      <c r="O130" s="41"/>
      <c r="P130" s="42"/>
      <c r="Q130" s="39"/>
      <c r="R130" s="41"/>
      <c r="S130" s="41"/>
      <c r="T130" s="39"/>
      <c r="U130" s="43"/>
      <c r="V130" s="43"/>
      <c r="W130" s="43"/>
      <c r="X130" s="44"/>
      <c r="Y130" s="45"/>
      <c r="Z130" s="46"/>
    </row>
    <row r="131" spans="1:26">
      <c r="A131" s="39"/>
      <c r="B131" s="39"/>
      <c r="C131" s="39"/>
      <c r="D131" s="39"/>
      <c r="E131" s="39"/>
      <c r="F131" s="41"/>
      <c r="G131" s="41"/>
      <c r="H131" s="41"/>
      <c r="I131" s="41"/>
      <c r="J131" s="41"/>
      <c r="K131" s="40"/>
      <c r="L131" s="40"/>
      <c r="M131" s="42"/>
      <c r="N131" s="41"/>
      <c r="O131" s="41"/>
      <c r="P131" s="42"/>
      <c r="Q131" s="39"/>
      <c r="R131" s="41"/>
      <c r="S131" s="41"/>
      <c r="T131" s="39"/>
      <c r="U131" s="43"/>
      <c r="V131" s="43"/>
      <c r="W131" s="43"/>
      <c r="X131" s="44"/>
      <c r="Y131" s="45"/>
      <c r="Z131" s="46"/>
    </row>
    <row r="132" spans="1:26">
      <c r="A132" s="39"/>
      <c r="B132" s="39"/>
      <c r="C132" s="39"/>
      <c r="D132" s="39"/>
      <c r="E132" s="39"/>
      <c r="F132" s="41"/>
      <c r="G132" s="41"/>
      <c r="H132" s="41"/>
      <c r="I132" s="41"/>
      <c r="J132" s="41"/>
      <c r="K132" s="40"/>
      <c r="L132" s="40"/>
      <c r="M132" s="42"/>
      <c r="N132" s="41"/>
      <c r="O132" s="41"/>
      <c r="P132" s="42"/>
      <c r="Q132" s="39"/>
      <c r="R132" s="41"/>
      <c r="S132" s="41"/>
      <c r="T132" s="39"/>
      <c r="U132" s="43"/>
      <c r="V132" s="43"/>
      <c r="W132" s="43"/>
      <c r="X132" s="44"/>
      <c r="Y132" s="45"/>
      <c r="Z132" s="46"/>
    </row>
    <row r="133" spans="1:26">
      <c r="A133" s="39"/>
      <c r="B133" s="39"/>
      <c r="C133" s="39"/>
      <c r="D133" s="39"/>
      <c r="E133" s="39"/>
      <c r="F133" s="41"/>
      <c r="G133" s="41"/>
      <c r="H133" s="41"/>
      <c r="I133" s="41"/>
      <c r="J133" s="41"/>
      <c r="K133" s="40"/>
      <c r="L133" s="40"/>
      <c r="M133" s="42"/>
      <c r="N133" s="41"/>
      <c r="O133" s="41"/>
      <c r="P133" s="42"/>
      <c r="Q133" s="39"/>
      <c r="R133" s="41"/>
      <c r="S133" s="41"/>
      <c r="T133" s="39"/>
      <c r="U133" s="43"/>
      <c r="V133" s="43"/>
      <c r="W133" s="43"/>
      <c r="X133" s="44"/>
      <c r="Y133" s="45"/>
      <c r="Z133" s="46"/>
    </row>
    <row r="134" spans="1:26">
      <c r="A134" s="39"/>
      <c r="B134" s="39"/>
      <c r="C134" s="39"/>
      <c r="D134" s="39"/>
      <c r="E134" s="39"/>
      <c r="F134" s="41"/>
      <c r="G134" s="41"/>
      <c r="H134" s="41"/>
      <c r="I134" s="41"/>
      <c r="J134" s="41"/>
      <c r="K134" s="40"/>
      <c r="L134" s="40"/>
      <c r="M134" s="42"/>
      <c r="N134" s="41"/>
      <c r="O134" s="41"/>
      <c r="P134" s="42"/>
      <c r="Q134" s="39"/>
      <c r="R134" s="41"/>
      <c r="S134" s="41"/>
      <c r="T134" s="39"/>
      <c r="U134" s="43"/>
      <c r="V134" s="43"/>
      <c r="W134" s="43"/>
      <c r="X134" s="44"/>
      <c r="Y134" s="45"/>
      <c r="Z134" s="46"/>
    </row>
    <row r="135" spans="1:26">
      <c r="A135" s="39"/>
      <c r="B135" s="39"/>
      <c r="C135" s="39"/>
      <c r="D135" s="39"/>
      <c r="E135" s="39"/>
      <c r="F135" s="41"/>
      <c r="G135" s="41"/>
      <c r="H135" s="41"/>
      <c r="I135" s="41"/>
      <c r="J135" s="41"/>
      <c r="K135" s="40"/>
      <c r="L135" s="40"/>
      <c r="M135" s="42"/>
      <c r="N135" s="41"/>
      <c r="O135" s="41"/>
      <c r="P135" s="42"/>
      <c r="Q135" s="39"/>
      <c r="R135" s="41"/>
      <c r="S135" s="41"/>
      <c r="T135" s="39"/>
      <c r="U135" s="43"/>
      <c r="V135" s="43"/>
      <c r="W135" s="43"/>
      <c r="X135" s="44"/>
      <c r="Y135" s="45"/>
      <c r="Z135" s="46"/>
    </row>
    <row r="136" spans="1:26">
      <c r="A136" s="39"/>
      <c r="B136" s="39"/>
      <c r="C136" s="39"/>
      <c r="D136" s="39"/>
      <c r="E136" s="39"/>
      <c r="F136" s="41"/>
      <c r="G136" s="41"/>
      <c r="H136" s="41"/>
      <c r="I136" s="41"/>
      <c r="J136" s="41"/>
      <c r="K136" s="40"/>
      <c r="L136" s="40"/>
      <c r="M136" s="42"/>
      <c r="N136" s="41"/>
      <c r="O136" s="41"/>
      <c r="P136" s="42"/>
      <c r="Q136" s="39"/>
      <c r="R136" s="41"/>
      <c r="S136" s="41"/>
      <c r="T136" s="39"/>
      <c r="U136" s="43"/>
      <c r="V136" s="43"/>
      <c r="W136" s="43"/>
      <c r="X136" s="44"/>
      <c r="Y136" s="45"/>
      <c r="Z136" s="46"/>
    </row>
    <row r="137" spans="1:26">
      <c r="A137" s="39"/>
      <c r="B137" s="39"/>
      <c r="C137" s="39"/>
      <c r="D137" s="39"/>
      <c r="E137" s="39"/>
      <c r="F137" s="41"/>
      <c r="G137" s="41"/>
      <c r="H137" s="41"/>
      <c r="I137" s="41"/>
      <c r="J137" s="41"/>
      <c r="K137" s="40"/>
      <c r="L137" s="40"/>
      <c r="M137" s="42"/>
      <c r="N137" s="41"/>
      <c r="O137" s="41"/>
      <c r="P137" s="42"/>
      <c r="Q137" s="39"/>
      <c r="R137" s="41"/>
      <c r="S137" s="41"/>
      <c r="T137" s="39"/>
      <c r="U137" s="43"/>
      <c r="V137" s="43"/>
      <c r="W137" s="43"/>
      <c r="X137" s="44"/>
      <c r="Y137" s="45"/>
      <c r="Z137" s="46"/>
    </row>
    <row r="138" spans="1:26">
      <c r="A138" s="39"/>
      <c r="B138" s="39"/>
      <c r="C138" s="39"/>
      <c r="D138" s="39"/>
      <c r="E138" s="39"/>
      <c r="F138" s="41"/>
      <c r="G138" s="41"/>
      <c r="H138" s="41"/>
      <c r="I138" s="41"/>
      <c r="J138" s="41"/>
      <c r="K138" s="40"/>
      <c r="L138" s="40"/>
      <c r="M138" s="42"/>
      <c r="N138" s="41"/>
      <c r="O138" s="41"/>
      <c r="P138" s="42"/>
      <c r="Q138" s="39"/>
      <c r="R138" s="41"/>
      <c r="S138" s="41"/>
      <c r="T138" s="39"/>
      <c r="U138" s="43"/>
      <c r="V138" s="43"/>
      <c r="W138" s="43"/>
      <c r="X138" s="44"/>
      <c r="Y138" s="45"/>
      <c r="Z138" s="46"/>
    </row>
    <row r="139" spans="1:26">
      <c r="A139" s="39"/>
      <c r="B139" s="39"/>
      <c r="C139" s="39"/>
      <c r="D139" s="39"/>
      <c r="E139" s="39"/>
      <c r="F139" s="41"/>
      <c r="G139" s="41"/>
      <c r="H139" s="41"/>
      <c r="I139" s="41"/>
      <c r="J139" s="41"/>
      <c r="K139" s="40"/>
      <c r="L139" s="40"/>
      <c r="M139" s="42"/>
      <c r="N139" s="41"/>
      <c r="O139" s="41"/>
      <c r="P139" s="42"/>
      <c r="Q139" s="39"/>
      <c r="R139" s="41"/>
      <c r="S139" s="41"/>
      <c r="T139" s="39"/>
      <c r="U139" s="43"/>
      <c r="V139" s="43"/>
      <c r="W139" s="43"/>
      <c r="X139" s="44"/>
      <c r="Y139" s="45"/>
      <c r="Z139" s="46"/>
    </row>
    <row r="140" spans="1:26">
      <c r="A140" s="39"/>
      <c r="B140" s="39"/>
      <c r="C140" s="39"/>
      <c r="D140" s="39"/>
      <c r="E140" s="39"/>
      <c r="F140" s="41"/>
      <c r="G140" s="41"/>
      <c r="H140" s="41"/>
      <c r="I140" s="41"/>
      <c r="J140" s="41"/>
      <c r="K140" s="40"/>
      <c r="L140" s="40"/>
      <c r="M140" s="42"/>
      <c r="N140" s="41"/>
      <c r="O140" s="41"/>
      <c r="P140" s="42"/>
      <c r="Q140" s="39"/>
      <c r="R140" s="41"/>
      <c r="S140" s="41"/>
      <c r="T140" s="39"/>
      <c r="U140" s="43"/>
      <c r="V140" s="43"/>
      <c r="W140" s="43"/>
      <c r="X140" s="44"/>
      <c r="Y140" s="45"/>
      <c r="Z140" s="46"/>
    </row>
    <row r="141" spans="1:26">
      <c r="A141" s="39"/>
      <c r="B141" s="39"/>
      <c r="C141" s="39"/>
      <c r="D141" s="39"/>
      <c r="E141" s="39"/>
      <c r="F141" s="41"/>
      <c r="G141" s="41"/>
      <c r="H141" s="41"/>
      <c r="I141" s="41"/>
      <c r="J141" s="41"/>
      <c r="K141" s="40"/>
      <c r="L141" s="40"/>
      <c r="M141" s="42"/>
      <c r="N141" s="41"/>
      <c r="O141" s="41"/>
      <c r="P141" s="42"/>
      <c r="Q141" s="39"/>
      <c r="R141" s="41"/>
      <c r="S141" s="41"/>
      <c r="T141" s="39"/>
      <c r="U141" s="43"/>
      <c r="V141" s="43"/>
      <c r="W141" s="43"/>
      <c r="X141" s="44"/>
      <c r="Y141" s="45"/>
      <c r="Z141" s="46"/>
    </row>
    <row r="142" spans="1:26">
      <c r="A142" s="39"/>
      <c r="B142" s="39"/>
      <c r="C142" s="39"/>
      <c r="D142" s="39"/>
      <c r="E142" s="39"/>
      <c r="F142" s="41"/>
      <c r="G142" s="41"/>
      <c r="H142" s="41"/>
      <c r="I142" s="41"/>
      <c r="J142" s="41"/>
      <c r="K142" s="40"/>
      <c r="L142" s="40"/>
      <c r="M142" s="42"/>
      <c r="N142" s="41"/>
      <c r="O142" s="41"/>
      <c r="P142" s="42"/>
      <c r="Q142" s="39"/>
      <c r="R142" s="41"/>
      <c r="S142" s="41"/>
      <c r="T142" s="39"/>
      <c r="U142" s="43"/>
      <c r="V142" s="43"/>
      <c r="W142" s="43"/>
      <c r="X142" s="44"/>
      <c r="Y142" s="45"/>
      <c r="Z142" s="46"/>
    </row>
    <row r="143" spans="1:26">
      <c r="A143" s="39"/>
      <c r="B143" s="39"/>
      <c r="C143" s="39"/>
      <c r="D143" s="39"/>
      <c r="E143" s="39"/>
      <c r="F143" s="41"/>
      <c r="G143" s="41"/>
      <c r="H143" s="41"/>
      <c r="I143" s="41"/>
      <c r="J143" s="41"/>
      <c r="K143" s="40"/>
      <c r="L143" s="40"/>
      <c r="M143" s="42"/>
      <c r="N143" s="41"/>
      <c r="O143" s="41"/>
      <c r="P143" s="42"/>
      <c r="Q143" s="39"/>
      <c r="R143" s="41"/>
      <c r="S143" s="41"/>
      <c r="T143" s="39"/>
      <c r="U143" s="43"/>
      <c r="V143" s="43"/>
      <c r="W143" s="43"/>
      <c r="X143" s="44"/>
      <c r="Y143" s="45"/>
      <c r="Z143" s="46"/>
    </row>
    <row r="144" spans="1:26">
      <c r="A144" s="39"/>
      <c r="B144" s="39"/>
      <c r="C144" s="39"/>
      <c r="D144" s="39"/>
      <c r="E144" s="39"/>
      <c r="F144" s="41"/>
      <c r="G144" s="41"/>
      <c r="H144" s="41"/>
      <c r="I144" s="41"/>
      <c r="J144" s="41"/>
      <c r="K144" s="40"/>
      <c r="L144" s="40"/>
      <c r="M144" s="42"/>
      <c r="N144" s="41"/>
      <c r="O144" s="41"/>
      <c r="P144" s="42"/>
      <c r="Q144" s="39"/>
      <c r="R144" s="41"/>
      <c r="S144" s="41"/>
      <c r="T144" s="39"/>
      <c r="U144" s="43"/>
      <c r="V144" s="43"/>
      <c r="W144" s="43"/>
      <c r="X144" s="44"/>
      <c r="Y144" s="45"/>
      <c r="Z144" s="46"/>
    </row>
    <row r="145" spans="1:26">
      <c r="A145" s="39"/>
      <c r="B145" s="39"/>
      <c r="C145" s="39"/>
      <c r="D145" s="39"/>
      <c r="E145" s="39"/>
      <c r="F145" s="41"/>
      <c r="G145" s="41"/>
      <c r="H145" s="41"/>
      <c r="I145" s="41"/>
      <c r="J145" s="41"/>
      <c r="K145" s="40"/>
      <c r="L145" s="40"/>
      <c r="M145" s="42"/>
      <c r="N145" s="41"/>
      <c r="O145" s="41"/>
      <c r="P145" s="42"/>
      <c r="Q145" s="39"/>
      <c r="R145" s="41"/>
      <c r="S145" s="41"/>
      <c r="T145" s="39"/>
      <c r="U145" s="43"/>
      <c r="V145" s="43"/>
      <c r="W145" s="43"/>
      <c r="X145" s="44"/>
      <c r="Y145" s="45"/>
      <c r="Z145" s="46"/>
    </row>
    <row r="146" spans="1:26">
      <c r="A146" s="39"/>
      <c r="B146" s="39"/>
      <c r="C146" s="39"/>
      <c r="D146" s="39"/>
      <c r="E146" s="39"/>
      <c r="F146" s="41"/>
      <c r="G146" s="41"/>
      <c r="H146" s="41"/>
      <c r="I146" s="41"/>
      <c r="J146" s="41"/>
      <c r="K146" s="40"/>
      <c r="L146" s="40"/>
      <c r="M146" s="42"/>
      <c r="N146" s="41"/>
      <c r="O146" s="41"/>
      <c r="P146" s="42"/>
      <c r="Q146" s="39"/>
      <c r="R146" s="41"/>
      <c r="S146" s="41"/>
      <c r="T146" s="39"/>
      <c r="U146" s="43"/>
      <c r="V146" s="43"/>
      <c r="W146" s="43"/>
      <c r="X146" s="44"/>
      <c r="Y146" s="45"/>
      <c r="Z146" s="46"/>
    </row>
    <row r="147" spans="1:26">
      <c r="A147" s="39"/>
      <c r="B147" s="39"/>
      <c r="C147" s="39"/>
      <c r="D147" s="39"/>
      <c r="E147" s="39"/>
      <c r="F147" s="41"/>
      <c r="G147" s="41"/>
      <c r="H147" s="41"/>
      <c r="I147" s="41"/>
      <c r="J147" s="41"/>
      <c r="K147" s="40"/>
      <c r="L147" s="40"/>
      <c r="M147" s="42"/>
      <c r="N147" s="41"/>
      <c r="O147" s="41"/>
      <c r="P147" s="42"/>
      <c r="Q147" s="39"/>
      <c r="R147" s="41"/>
      <c r="S147" s="41"/>
      <c r="T147" s="39"/>
      <c r="U147" s="43"/>
      <c r="V147" s="43"/>
      <c r="W147" s="43"/>
      <c r="X147" s="44"/>
      <c r="Y147" s="45"/>
      <c r="Z147" s="46"/>
    </row>
    <row r="148" spans="1:26">
      <c r="A148" s="39"/>
      <c r="B148" s="39"/>
      <c r="C148" s="39"/>
      <c r="D148" s="39"/>
      <c r="E148" s="39"/>
      <c r="F148" s="41"/>
      <c r="G148" s="41"/>
      <c r="H148" s="41"/>
      <c r="I148" s="41"/>
      <c r="J148" s="41"/>
      <c r="K148" s="40"/>
      <c r="L148" s="40"/>
      <c r="M148" s="42"/>
      <c r="N148" s="41"/>
      <c r="O148" s="41"/>
      <c r="P148" s="42"/>
      <c r="Q148" s="39"/>
      <c r="R148" s="41"/>
      <c r="S148" s="41"/>
      <c r="T148" s="39"/>
      <c r="U148" s="43"/>
      <c r="V148" s="43"/>
      <c r="W148" s="43"/>
      <c r="X148" s="44"/>
      <c r="Y148" s="45"/>
      <c r="Z148" s="46"/>
    </row>
    <row r="149" spans="1:26">
      <c r="A149" s="39"/>
      <c r="B149" s="39"/>
      <c r="C149" s="39"/>
      <c r="D149" s="39"/>
      <c r="E149" s="39"/>
      <c r="F149" s="41"/>
      <c r="G149" s="41"/>
      <c r="H149" s="41"/>
      <c r="I149" s="41"/>
      <c r="J149" s="41"/>
      <c r="K149" s="40"/>
      <c r="L149" s="40"/>
      <c r="M149" s="42"/>
      <c r="N149" s="41"/>
      <c r="O149" s="41"/>
      <c r="P149" s="42"/>
      <c r="Q149" s="39"/>
      <c r="R149" s="41"/>
      <c r="S149" s="41"/>
      <c r="T149" s="39"/>
      <c r="U149" s="43"/>
      <c r="V149" s="43"/>
      <c r="W149" s="43"/>
      <c r="X149" s="44"/>
      <c r="Y149" s="45"/>
      <c r="Z149" s="46"/>
    </row>
    <row r="150" spans="1:26">
      <c r="A150" s="39"/>
      <c r="B150" s="39"/>
      <c r="C150" s="39"/>
      <c r="D150" s="39"/>
      <c r="E150" s="39"/>
      <c r="F150" s="41"/>
      <c r="G150" s="41"/>
      <c r="H150" s="41"/>
      <c r="I150" s="41"/>
      <c r="J150" s="41"/>
      <c r="K150" s="40"/>
      <c r="L150" s="40"/>
      <c r="M150" s="42"/>
      <c r="N150" s="41"/>
      <c r="O150" s="41"/>
      <c r="P150" s="42"/>
      <c r="Q150" s="39"/>
      <c r="R150" s="41"/>
      <c r="S150" s="41"/>
      <c r="T150" s="39"/>
      <c r="U150" s="43"/>
      <c r="V150" s="43"/>
      <c r="W150" s="43"/>
      <c r="X150" s="44"/>
      <c r="Y150" s="45"/>
      <c r="Z150" s="46"/>
    </row>
    <row r="151" spans="1:26">
      <c r="A151" s="39"/>
      <c r="B151" s="39"/>
      <c r="C151" s="39"/>
      <c r="D151" s="39"/>
      <c r="E151" s="39"/>
      <c r="F151" s="41"/>
      <c r="G151" s="41"/>
      <c r="H151" s="41"/>
      <c r="I151" s="41"/>
      <c r="J151" s="41"/>
      <c r="K151" s="40"/>
      <c r="L151" s="40"/>
      <c r="M151" s="42"/>
      <c r="N151" s="41"/>
      <c r="O151" s="41"/>
      <c r="P151" s="42"/>
      <c r="Q151" s="39"/>
      <c r="R151" s="41"/>
      <c r="S151" s="41"/>
      <c r="T151" s="39"/>
      <c r="U151" s="43"/>
      <c r="V151" s="43"/>
      <c r="W151" s="43"/>
      <c r="X151" s="44"/>
      <c r="Y151" s="45"/>
      <c r="Z151" s="46"/>
    </row>
    <row r="152" spans="1:26">
      <c r="A152" s="39"/>
      <c r="B152" s="39"/>
      <c r="C152" s="39"/>
      <c r="D152" s="39"/>
      <c r="E152" s="39"/>
      <c r="F152" s="41"/>
      <c r="G152" s="41"/>
      <c r="H152" s="41"/>
      <c r="I152" s="41"/>
      <c r="J152" s="41"/>
      <c r="K152" s="40"/>
      <c r="L152" s="40"/>
      <c r="M152" s="42"/>
      <c r="N152" s="41"/>
      <c r="O152" s="41"/>
      <c r="P152" s="42"/>
      <c r="Q152" s="39"/>
      <c r="R152" s="41"/>
      <c r="S152" s="41"/>
      <c r="T152" s="39"/>
      <c r="U152" s="43"/>
      <c r="V152" s="43"/>
      <c r="W152" s="43"/>
      <c r="X152" s="44"/>
      <c r="Y152" s="45"/>
      <c r="Z152" s="46"/>
    </row>
    <row r="153" spans="1:26">
      <c r="A153" s="39"/>
      <c r="B153" s="39"/>
      <c r="C153" s="39"/>
      <c r="D153" s="39"/>
      <c r="E153" s="39"/>
      <c r="F153" s="41"/>
      <c r="G153" s="41"/>
      <c r="H153" s="41"/>
      <c r="I153" s="41"/>
      <c r="J153" s="41"/>
      <c r="K153" s="40"/>
      <c r="L153" s="40"/>
      <c r="M153" s="42"/>
      <c r="N153" s="41"/>
      <c r="O153" s="41"/>
      <c r="P153" s="42"/>
      <c r="Q153" s="39"/>
      <c r="R153" s="41"/>
      <c r="S153" s="41"/>
      <c r="T153" s="39"/>
      <c r="U153" s="43"/>
      <c r="V153" s="43"/>
      <c r="W153" s="43"/>
      <c r="X153" s="44"/>
      <c r="Y153" s="45"/>
      <c r="Z153" s="46"/>
    </row>
    <row r="154" spans="1:26">
      <c r="A154" s="39"/>
      <c r="B154" s="39"/>
      <c r="C154" s="39"/>
      <c r="D154" s="39"/>
      <c r="E154" s="39"/>
      <c r="F154" s="41"/>
      <c r="G154" s="41"/>
      <c r="H154" s="41"/>
      <c r="I154" s="41"/>
      <c r="J154" s="41"/>
      <c r="K154" s="40"/>
      <c r="L154" s="40"/>
      <c r="M154" s="42"/>
      <c r="N154" s="41"/>
      <c r="O154" s="41"/>
      <c r="P154" s="42"/>
      <c r="Q154" s="39"/>
      <c r="R154" s="41"/>
      <c r="S154" s="41"/>
      <c r="T154" s="39"/>
      <c r="U154" s="43"/>
      <c r="V154" s="43"/>
      <c r="W154" s="43"/>
      <c r="X154" s="44"/>
      <c r="Y154" s="45"/>
      <c r="Z154" s="46"/>
    </row>
    <row r="155" spans="1:26">
      <c r="A155" s="39"/>
      <c r="B155" s="39"/>
      <c r="C155" s="39"/>
      <c r="D155" s="39"/>
      <c r="E155" s="39"/>
      <c r="F155" s="41"/>
      <c r="G155" s="41"/>
      <c r="H155" s="41"/>
      <c r="I155" s="41"/>
      <c r="J155" s="41"/>
      <c r="K155" s="40"/>
      <c r="L155" s="40"/>
      <c r="M155" s="42"/>
      <c r="N155" s="41"/>
      <c r="O155" s="41"/>
      <c r="P155" s="42"/>
      <c r="Q155" s="39"/>
      <c r="R155" s="41"/>
      <c r="S155" s="41"/>
      <c r="T155" s="39"/>
      <c r="U155" s="43"/>
      <c r="V155" s="43"/>
      <c r="W155" s="43"/>
      <c r="X155" s="44"/>
      <c r="Y155" s="45"/>
      <c r="Z155" s="46"/>
    </row>
    <row r="156" spans="1:26">
      <c r="A156" s="39"/>
      <c r="B156" s="39"/>
      <c r="C156" s="39"/>
      <c r="D156" s="39"/>
      <c r="E156" s="39"/>
      <c r="F156" s="41"/>
      <c r="G156" s="41"/>
      <c r="H156" s="41"/>
      <c r="I156" s="41"/>
      <c r="J156" s="41"/>
      <c r="K156" s="40"/>
      <c r="L156" s="40"/>
      <c r="M156" s="42"/>
      <c r="N156" s="41"/>
      <c r="O156" s="41"/>
      <c r="P156" s="42"/>
      <c r="Q156" s="39"/>
      <c r="R156" s="41"/>
      <c r="S156" s="41"/>
      <c r="T156" s="39"/>
      <c r="U156" s="43"/>
      <c r="V156" s="43"/>
      <c r="W156" s="43"/>
      <c r="X156" s="44"/>
      <c r="Y156" s="45"/>
      <c r="Z156" s="46"/>
    </row>
    <row r="157" spans="1:26">
      <c r="A157" s="39"/>
      <c r="B157" s="39"/>
      <c r="C157" s="39"/>
      <c r="D157" s="39"/>
      <c r="E157" s="39"/>
      <c r="F157" s="41"/>
      <c r="G157" s="41"/>
      <c r="H157" s="41"/>
      <c r="I157" s="41"/>
      <c r="J157" s="41"/>
      <c r="K157" s="40"/>
      <c r="L157" s="40"/>
      <c r="M157" s="42"/>
      <c r="N157" s="41"/>
      <c r="O157" s="41"/>
      <c r="P157" s="42"/>
      <c r="Q157" s="39"/>
      <c r="R157" s="41"/>
      <c r="S157" s="41"/>
      <c r="T157" s="39"/>
      <c r="U157" s="43"/>
      <c r="V157" s="43"/>
      <c r="W157" s="43"/>
      <c r="X157" s="44"/>
      <c r="Y157" s="45"/>
      <c r="Z157" s="46"/>
    </row>
    <row r="158" spans="1:26">
      <c r="A158" s="39"/>
      <c r="B158" s="39"/>
      <c r="C158" s="39"/>
      <c r="D158" s="39"/>
      <c r="E158" s="39"/>
      <c r="F158" s="41"/>
      <c r="G158" s="41"/>
      <c r="H158" s="41"/>
      <c r="I158" s="41"/>
      <c r="J158" s="41"/>
      <c r="K158" s="40"/>
      <c r="L158" s="40"/>
      <c r="M158" s="42"/>
      <c r="N158" s="41"/>
      <c r="O158" s="41"/>
      <c r="P158" s="42"/>
      <c r="Q158" s="39"/>
      <c r="R158" s="41"/>
      <c r="S158" s="41"/>
      <c r="T158" s="39"/>
      <c r="U158" s="43"/>
      <c r="V158" s="43"/>
      <c r="W158" s="43"/>
      <c r="X158" s="44"/>
      <c r="Y158" s="45"/>
      <c r="Z158" s="46"/>
    </row>
    <row r="159" spans="1:26">
      <c r="A159" s="39"/>
      <c r="B159" s="39"/>
      <c r="C159" s="39"/>
      <c r="D159" s="39"/>
      <c r="E159" s="39"/>
      <c r="F159" s="41"/>
      <c r="G159" s="41"/>
      <c r="H159" s="41"/>
      <c r="I159" s="41"/>
      <c r="J159" s="41"/>
      <c r="K159" s="40"/>
      <c r="L159" s="40"/>
      <c r="M159" s="42"/>
      <c r="N159" s="41"/>
      <c r="O159" s="41"/>
      <c r="P159" s="42"/>
      <c r="Q159" s="39"/>
      <c r="R159" s="41"/>
      <c r="S159" s="41"/>
      <c r="T159" s="39"/>
      <c r="U159" s="43"/>
      <c r="V159" s="43"/>
      <c r="W159" s="43"/>
      <c r="X159" s="44"/>
      <c r="Y159" s="45"/>
      <c r="Z159" s="46"/>
    </row>
    <row r="160" spans="1:26">
      <c r="A160" s="39"/>
      <c r="B160" s="39"/>
      <c r="C160" s="39"/>
      <c r="D160" s="39"/>
      <c r="E160" s="39"/>
      <c r="F160" s="41"/>
      <c r="G160" s="41"/>
      <c r="H160" s="41"/>
      <c r="I160" s="41"/>
      <c r="J160" s="41"/>
      <c r="K160" s="40"/>
      <c r="L160" s="40"/>
      <c r="M160" s="42"/>
      <c r="N160" s="41"/>
      <c r="O160" s="41"/>
      <c r="P160" s="42"/>
      <c r="Q160" s="39"/>
      <c r="R160" s="41"/>
      <c r="S160" s="41"/>
      <c r="T160" s="39"/>
      <c r="U160" s="43"/>
      <c r="V160" s="43"/>
      <c r="W160" s="43"/>
      <c r="X160" s="44"/>
      <c r="Y160" s="45"/>
      <c r="Z160" s="46"/>
    </row>
    <row r="161" spans="1:26">
      <c r="A161" s="39"/>
      <c r="B161" s="39"/>
      <c r="C161" s="39"/>
      <c r="D161" s="39"/>
      <c r="E161" s="39"/>
      <c r="F161" s="41"/>
      <c r="G161" s="41"/>
      <c r="H161" s="41"/>
      <c r="I161" s="41"/>
      <c r="J161" s="41"/>
      <c r="K161" s="40"/>
      <c r="L161" s="40"/>
      <c r="M161" s="42"/>
      <c r="N161" s="41"/>
      <c r="O161" s="41"/>
      <c r="P161" s="42"/>
      <c r="Q161" s="39"/>
      <c r="R161" s="41"/>
      <c r="S161" s="41"/>
      <c r="T161" s="39"/>
      <c r="U161" s="43"/>
      <c r="V161" s="43"/>
      <c r="W161" s="43"/>
      <c r="X161" s="44"/>
      <c r="Y161" s="45"/>
      <c r="Z161" s="46"/>
    </row>
    <row r="162" spans="1:26">
      <c r="A162" s="39"/>
      <c r="B162" s="39"/>
      <c r="C162" s="39"/>
      <c r="D162" s="39"/>
      <c r="E162" s="39"/>
      <c r="F162" s="41"/>
      <c r="G162" s="41"/>
      <c r="H162" s="41"/>
      <c r="I162" s="41"/>
      <c r="J162" s="41"/>
      <c r="K162" s="40"/>
      <c r="L162" s="40"/>
      <c r="M162" s="42"/>
      <c r="N162" s="41"/>
      <c r="O162" s="41"/>
      <c r="P162" s="42"/>
      <c r="Q162" s="39"/>
      <c r="R162" s="41"/>
      <c r="S162" s="41"/>
      <c r="T162" s="39"/>
      <c r="U162" s="43"/>
      <c r="V162" s="43"/>
      <c r="W162" s="43"/>
      <c r="X162" s="44"/>
      <c r="Y162" s="45"/>
      <c r="Z162" s="46"/>
    </row>
    <row r="163" spans="1:26">
      <c r="A163" s="39"/>
      <c r="B163" s="39"/>
      <c r="C163" s="39"/>
      <c r="D163" s="39"/>
      <c r="E163" s="39"/>
      <c r="F163" s="41"/>
      <c r="G163" s="41"/>
      <c r="H163" s="41"/>
      <c r="I163" s="41"/>
      <c r="J163" s="41"/>
      <c r="K163" s="40"/>
      <c r="L163" s="40"/>
      <c r="M163" s="42"/>
      <c r="N163" s="41"/>
      <c r="O163" s="41"/>
      <c r="P163" s="42"/>
      <c r="Q163" s="39"/>
      <c r="R163" s="41"/>
      <c r="S163" s="41"/>
      <c r="T163" s="39"/>
      <c r="U163" s="43"/>
      <c r="V163" s="43"/>
      <c r="W163" s="43"/>
      <c r="X163" s="44"/>
      <c r="Y163" s="45"/>
      <c r="Z163" s="46"/>
    </row>
    <row r="164" spans="1:26">
      <c r="A164" s="39"/>
      <c r="B164" s="39"/>
      <c r="C164" s="39"/>
      <c r="D164" s="39"/>
      <c r="E164" s="39"/>
      <c r="F164" s="41"/>
      <c r="G164" s="41"/>
      <c r="H164" s="41"/>
      <c r="I164" s="41"/>
      <c r="J164" s="41"/>
      <c r="K164" s="40"/>
      <c r="L164" s="40"/>
      <c r="M164" s="42"/>
      <c r="N164" s="41"/>
      <c r="O164" s="41"/>
      <c r="P164" s="42"/>
      <c r="Q164" s="39"/>
      <c r="R164" s="41"/>
      <c r="S164" s="41"/>
      <c r="T164" s="39"/>
      <c r="U164" s="43"/>
      <c r="V164" s="43"/>
      <c r="W164" s="43"/>
      <c r="X164" s="44"/>
      <c r="Y164" s="45"/>
      <c r="Z164" s="46"/>
    </row>
    <row r="165" spans="1:26">
      <c r="A165" s="39"/>
      <c r="B165" s="39"/>
      <c r="C165" s="39"/>
      <c r="D165" s="39"/>
      <c r="E165" s="39"/>
      <c r="F165" s="41"/>
      <c r="G165" s="41"/>
      <c r="H165" s="41"/>
      <c r="I165" s="41"/>
      <c r="J165" s="41"/>
      <c r="K165" s="40"/>
      <c r="L165" s="40"/>
      <c r="M165" s="42"/>
      <c r="N165" s="41"/>
      <c r="O165" s="41"/>
      <c r="P165" s="42"/>
      <c r="Q165" s="39"/>
      <c r="R165" s="41"/>
      <c r="S165" s="41"/>
      <c r="T165" s="39"/>
      <c r="U165" s="43"/>
      <c r="V165" s="43"/>
      <c r="W165" s="43"/>
      <c r="X165" s="44"/>
      <c r="Y165" s="45"/>
      <c r="Z165" s="46"/>
    </row>
    <row r="166" spans="1:26">
      <c r="A166" s="39"/>
      <c r="B166" s="39"/>
      <c r="C166" s="39"/>
      <c r="D166" s="39"/>
      <c r="E166" s="39"/>
      <c r="F166" s="41"/>
      <c r="G166" s="41"/>
      <c r="H166" s="41"/>
      <c r="I166" s="41"/>
      <c r="J166" s="41"/>
      <c r="K166" s="40"/>
      <c r="L166" s="40"/>
      <c r="M166" s="42"/>
      <c r="N166" s="41"/>
      <c r="O166" s="41"/>
      <c r="P166" s="42"/>
      <c r="Q166" s="39"/>
      <c r="R166" s="41"/>
      <c r="S166" s="41"/>
      <c r="T166" s="39"/>
      <c r="U166" s="43"/>
      <c r="V166" s="43"/>
      <c r="W166" s="43"/>
      <c r="X166" s="44"/>
      <c r="Y166" s="45"/>
      <c r="Z166" s="46"/>
    </row>
    <row r="167" spans="1:26">
      <c r="A167" s="39"/>
      <c r="B167" s="39"/>
      <c r="C167" s="39"/>
      <c r="D167" s="39"/>
      <c r="E167" s="39"/>
      <c r="F167" s="41"/>
      <c r="G167" s="41"/>
      <c r="H167" s="41"/>
      <c r="I167" s="41"/>
      <c r="J167" s="41"/>
      <c r="K167" s="40"/>
      <c r="L167" s="40"/>
      <c r="M167" s="42"/>
      <c r="N167" s="41"/>
      <c r="O167" s="41"/>
      <c r="P167" s="42"/>
      <c r="Q167" s="39"/>
      <c r="R167" s="41"/>
      <c r="S167" s="41"/>
      <c r="T167" s="39"/>
      <c r="U167" s="43"/>
      <c r="V167" s="43"/>
      <c r="W167" s="43"/>
      <c r="X167" s="44"/>
      <c r="Y167" s="45"/>
      <c r="Z167" s="46"/>
    </row>
    <row r="168" spans="1:26">
      <c r="A168" s="39"/>
      <c r="B168" s="39"/>
      <c r="C168" s="39"/>
      <c r="D168" s="39"/>
      <c r="E168" s="39"/>
      <c r="F168" s="41"/>
      <c r="G168" s="41"/>
      <c r="H168" s="41"/>
      <c r="I168" s="41"/>
      <c r="J168" s="41"/>
      <c r="K168" s="40"/>
      <c r="L168" s="40"/>
      <c r="M168" s="42"/>
      <c r="N168" s="41"/>
      <c r="O168" s="41"/>
      <c r="P168" s="42"/>
      <c r="Q168" s="39"/>
      <c r="R168" s="41"/>
      <c r="S168" s="41"/>
      <c r="T168" s="39"/>
      <c r="U168" s="43"/>
      <c r="V168" s="43"/>
      <c r="W168" s="43"/>
      <c r="X168" s="44"/>
      <c r="Y168" s="45"/>
      <c r="Z168" s="46"/>
    </row>
    <row r="169" spans="1:26">
      <c r="A169" s="39"/>
      <c r="B169" s="39"/>
      <c r="C169" s="39"/>
      <c r="D169" s="39"/>
      <c r="E169" s="39"/>
      <c r="F169" s="41"/>
      <c r="G169" s="41"/>
      <c r="H169" s="41"/>
      <c r="I169" s="41"/>
      <c r="J169" s="41"/>
      <c r="K169" s="40"/>
      <c r="L169" s="40"/>
      <c r="M169" s="42"/>
      <c r="N169" s="41"/>
      <c r="O169" s="41"/>
      <c r="P169" s="42"/>
      <c r="Q169" s="39"/>
      <c r="R169" s="41"/>
      <c r="S169" s="41"/>
      <c r="T169" s="39"/>
      <c r="U169" s="43"/>
      <c r="V169" s="43"/>
      <c r="W169" s="43"/>
      <c r="X169" s="44"/>
      <c r="Y169" s="45"/>
      <c r="Z169" s="46"/>
    </row>
    <row r="170" spans="1:26">
      <c r="A170" s="39"/>
      <c r="B170" s="39"/>
      <c r="C170" s="39"/>
      <c r="D170" s="39"/>
      <c r="E170" s="39"/>
      <c r="F170" s="41"/>
      <c r="G170" s="41"/>
      <c r="H170" s="41"/>
      <c r="I170" s="41"/>
      <c r="J170" s="41"/>
      <c r="K170" s="40"/>
      <c r="L170" s="40"/>
      <c r="M170" s="42"/>
      <c r="N170" s="41"/>
      <c r="O170" s="41"/>
      <c r="P170" s="42"/>
      <c r="Q170" s="39"/>
      <c r="R170" s="41"/>
      <c r="S170" s="41"/>
      <c r="T170" s="39"/>
      <c r="U170" s="43"/>
      <c r="V170" s="43"/>
      <c r="W170" s="43"/>
      <c r="X170" s="44"/>
      <c r="Y170" s="45"/>
      <c r="Z170" s="46"/>
    </row>
    <row r="171" spans="1:26">
      <c r="A171" s="39"/>
      <c r="B171" s="39"/>
      <c r="C171" s="39"/>
      <c r="D171" s="39"/>
      <c r="E171" s="39"/>
      <c r="F171" s="41"/>
      <c r="G171" s="41"/>
      <c r="H171" s="41"/>
      <c r="I171" s="41"/>
      <c r="J171" s="41"/>
      <c r="K171" s="40"/>
      <c r="L171" s="40"/>
      <c r="M171" s="42"/>
      <c r="N171" s="41"/>
      <c r="O171" s="41"/>
      <c r="P171" s="42"/>
      <c r="Q171" s="39"/>
      <c r="R171" s="41"/>
      <c r="S171" s="41"/>
      <c r="T171" s="39"/>
      <c r="U171" s="43"/>
      <c r="V171" s="43"/>
      <c r="W171" s="43"/>
      <c r="X171" s="44"/>
      <c r="Y171" s="45"/>
      <c r="Z171" s="46"/>
    </row>
    <row r="172" spans="1:26">
      <c r="A172" s="39"/>
      <c r="B172" s="39"/>
      <c r="C172" s="39"/>
      <c r="D172" s="39"/>
      <c r="E172" s="39"/>
      <c r="F172" s="41"/>
      <c r="G172" s="41"/>
      <c r="H172" s="41"/>
      <c r="I172" s="41"/>
      <c r="J172" s="41"/>
      <c r="K172" s="40"/>
      <c r="L172" s="40"/>
      <c r="M172" s="42"/>
      <c r="N172" s="41"/>
      <c r="O172" s="41"/>
      <c r="P172" s="42"/>
      <c r="Q172" s="39"/>
      <c r="R172" s="41"/>
      <c r="S172" s="41"/>
      <c r="T172" s="39"/>
      <c r="U172" s="43"/>
      <c r="V172" s="43"/>
      <c r="W172" s="43"/>
      <c r="X172" s="44"/>
      <c r="Y172" s="45"/>
      <c r="Z172" s="46"/>
    </row>
    <row r="173" spans="1:26">
      <c r="A173" s="39"/>
      <c r="B173" s="39"/>
      <c r="C173" s="39"/>
      <c r="D173" s="39"/>
      <c r="E173" s="39"/>
      <c r="F173" s="41"/>
      <c r="G173" s="41"/>
      <c r="H173" s="41"/>
      <c r="I173" s="41"/>
      <c r="J173" s="41"/>
      <c r="K173" s="40"/>
      <c r="L173" s="40"/>
      <c r="M173" s="42"/>
      <c r="N173" s="41"/>
      <c r="O173" s="41"/>
      <c r="P173" s="42"/>
      <c r="Q173" s="39"/>
      <c r="R173" s="41"/>
      <c r="S173" s="41"/>
      <c r="T173" s="39"/>
      <c r="U173" s="43"/>
      <c r="V173" s="43"/>
      <c r="W173" s="43"/>
      <c r="X173" s="44"/>
      <c r="Y173" s="45"/>
      <c r="Z173" s="46"/>
    </row>
    <row r="174" spans="1:26">
      <c r="A174" s="39"/>
      <c r="B174" s="39"/>
      <c r="C174" s="39"/>
      <c r="D174" s="39"/>
      <c r="E174" s="39"/>
      <c r="F174" s="41"/>
      <c r="G174" s="41"/>
      <c r="H174" s="41"/>
      <c r="I174" s="41"/>
      <c r="J174" s="41"/>
      <c r="K174" s="40"/>
      <c r="L174" s="40"/>
      <c r="M174" s="42"/>
      <c r="N174" s="41"/>
      <c r="O174" s="41"/>
      <c r="P174" s="42"/>
      <c r="Q174" s="39"/>
      <c r="R174" s="41"/>
      <c r="S174" s="41"/>
      <c r="T174" s="39"/>
      <c r="U174" s="43"/>
      <c r="V174" s="43"/>
      <c r="W174" s="43"/>
      <c r="X174" s="44"/>
      <c r="Y174" s="45"/>
      <c r="Z174" s="46"/>
    </row>
    <row r="175" spans="1:26">
      <c r="A175" s="39"/>
      <c r="B175" s="39"/>
      <c r="C175" s="39"/>
      <c r="D175" s="39"/>
      <c r="E175" s="39"/>
      <c r="F175" s="41"/>
      <c r="G175" s="41"/>
      <c r="H175" s="41"/>
      <c r="I175" s="41"/>
      <c r="J175" s="41"/>
      <c r="K175" s="40"/>
      <c r="L175" s="40"/>
      <c r="M175" s="42"/>
      <c r="N175" s="41"/>
      <c r="O175" s="41"/>
      <c r="P175" s="42"/>
      <c r="Q175" s="39"/>
      <c r="R175" s="41"/>
      <c r="S175" s="41"/>
      <c r="T175" s="39"/>
      <c r="U175" s="43"/>
      <c r="V175" s="43"/>
      <c r="W175" s="43"/>
      <c r="X175" s="44"/>
      <c r="Y175" s="45"/>
      <c r="Z175" s="46"/>
    </row>
    <row r="176" spans="1:26">
      <c r="A176" s="39"/>
      <c r="B176" s="39"/>
      <c r="C176" s="39"/>
      <c r="D176" s="39"/>
      <c r="E176" s="39"/>
      <c r="F176" s="41"/>
      <c r="G176" s="41"/>
      <c r="H176" s="41"/>
      <c r="I176" s="41"/>
      <c r="J176" s="41"/>
      <c r="K176" s="40"/>
      <c r="L176" s="40"/>
      <c r="M176" s="42"/>
      <c r="N176" s="41"/>
      <c r="O176" s="41"/>
      <c r="P176" s="42"/>
      <c r="Q176" s="39"/>
      <c r="R176" s="41"/>
      <c r="S176" s="41"/>
      <c r="T176" s="39"/>
      <c r="U176" s="43"/>
      <c r="V176" s="43"/>
      <c r="W176" s="43"/>
      <c r="X176" s="44"/>
      <c r="Y176" s="45"/>
      <c r="Z176" s="46"/>
    </row>
    <row r="177" spans="1:26">
      <c r="A177" s="39"/>
      <c r="B177" s="39"/>
      <c r="C177" s="39"/>
      <c r="D177" s="39"/>
      <c r="E177" s="39"/>
      <c r="F177" s="41"/>
      <c r="G177" s="41"/>
      <c r="H177" s="41"/>
      <c r="I177" s="41"/>
      <c r="J177" s="41"/>
      <c r="K177" s="40"/>
      <c r="L177" s="40"/>
      <c r="M177" s="42"/>
      <c r="N177" s="41"/>
      <c r="O177" s="41"/>
      <c r="P177" s="42"/>
      <c r="Q177" s="39"/>
      <c r="R177" s="41"/>
      <c r="S177" s="41"/>
      <c r="T177" s="39"/>
      <c r="U177" s="43"/>
      <c r="V177" s="43"/>
      <c r="W177" s="43"/>
      <c r="X177" s="44"/>
      <c r="Y177" s="45"/>
      <c r="Z177" s="46"/>
    </row>
    <row r="178" spans="1:26">
      <c r="A178" s="39"/>
      <c r="B178" s="39"/>
      <c r="C178" s="39"/>
      <c r="D178" s="39"/>
      <c r="E178" s="39"/>
      <c r="F178" s="41"/>
      <c r="G178" s="41"/>
      <c r="H178" s="41"/>
      <c r="I178" s="41"/>
      <c r="J178" s="41"/>
      <c r="K178" s="40"/>
      <c r="L178" s="40"/>
      <c r="M178" s="42"/>
      <c r="N178" s="41"/>
      <c r="O178" s="41"/>
      <c r="P178" s="42"/>
      <c r="Q178" s="39"/>
      <c r="R178" s="41"/>
      <c r="S178" s="41"/>
      <c r="T178" s="39"/>
      <c r="U178" s="43"/>
      <c r="V178" s="43"/>
      <c r="W178" s="43"/>
      <c r="X178" s="44"/>
      <c r="Y178" s="45"/>
      <c r="Z178" s="46"/>
    </row>
    <row r="179" spans="1:26">
      <c r="A179" s="39"/>
      <c r="B179" s="39"/>
      <c r="C179" s="39"/>
      <c r="D179" s="39"/>
      <c r="E179" s="39"/>
      <c r="F179" s="41"/>
      <c r="G179" s="41"/>
      <c r="H179" s="41"/>
      <c r="I179" s="41"/>
      <c r="J179" s="41"/>
      <c r="K179" s="40"/>
      <c r="L179" s="40"/>
      <c r="M179" s="42"/>
      <c r="N179" s="41"/>
      <c r="O179" s="41"/>
      <c r="P179" s="42"/>
      <c r="Q179" s="39"/>
      <c r="R179" s="41"/>
      <c r="S179" s="41"/>
      <c r="T179" s="39"/>
      <c r="U179" s="43"/>
      <c r="V179" s="43"/>
      <c r="W179" s="43"/>
      <c r="X179" s="44"/>
      <c r="Y179" s="45"/>
      <c r="Z179" s="46"/>
    </row>
    <row r="180" spans="1:26">
      <c r="A180" s="39"/>
      <c r="B180" s="39"/>
      <c r="C180" s="39"/>
      <c r="D180" s="39"/>
      <c r="E180" s="39"/>
      <c r="F180" s="41"/>
      <c r="G180" s="41"/>
      <c r="H180" s="41"/>
      <c r="I180" s="41"/>
      <c r="J180" s="41"/>
      <c r="K180" s="40"/>
      <c r="L180" s="40"/>
      <c r="M180" s="42"/>
      <c r="N180" s="41"/>
      <c r="O180" s="41"/>
      <c r="P180" s="42"/>
      <c r="Q180" s="39"/>
      <c r="R180" s="41"/>
      <c r="S180" s="41"/>
      <c r="T180" s="39"/>
      <c r="U180" s="43"/>
      <c r="V180" s="43"/>
      <c r="W180" s="43"/>
      <c r="X180" s="44"/>
      <c r="Y180" s="45"/>
      <c r="Z180" s="46"/>
    </row>
    <row r="181" spans="1:26">
      <c r="A181" s="39"/>
      <c r="B181" s="39"/>
      <c r="C181" s="39"/>
      <c r="D181" s="39"/>
      <c r="E181" s="39"/>
      <c r="F181" s="41"/>
      <c r="G181" s="41"/>
      <c r="H181" s="41"/>
      <c r="I181" s="41"/>
      <c r="J181" s="41"/>
      <c r="K181" s="40"/>
      <c r="L181" s="40"/>
      <c r="M181" s="42"/>
      <c r="N181" s="41"/>
      <c r="O181" s="41"/>
      <c r="P181" s="42"/>
      <c r="Q181" s="39"/>
      <c r="R181" s="41"/>
      <c r="S181" s="41"/>
      <c r="T181" s="39"/>
      <c r="U181" s="43"/>
      <c r="V181" s="43"/>
      <c r="W181" s="43"/>
      <c r="X181" s="44"/>
      <c r="Y181" s="45"/>
      <c r="Z181" s="46"/>
    </row>
    <row r="182" spans="1:26">
      <c r="A182" s="39"/>
      <c r="B182" s="39"/>
      <c r="C182" s="39"/>
      <c r="D182" s="39"/>
      <c r="E182" s="39"/>
      <c r="F182" s="41"/>
      <c r="G182" s="41"/>
      <c r="H182" s="41"/>
      <c r="I182" s="41"/>
      <c r="J182" s="41"/>
      <c r="K182" s="40"/>
      <c r="L182" s="40"/>
      <c r="M182" s="42"/>
      <c r="N182" s="41"/>
      <c r="O182" s="41"/>
      <c r="P182" s="42"/>
      <c r="Q182" s="39"/>
      <c r="R182" s="41"/>
      <c r="S182" s="41"/>
      <c r="T182" s="39"/>
      <c r="U182" s="43"/>
      <c r="V182" s="43"/>
      <c r="W182" s="43"/>
      <c r="X182" s="44"/>
      <c r="Y182" s="45"/>
      <c r="Z182" s="46"/>
    </row>
    <row r="183" spans="1:26">
      <c r="A183" s="39"/>
      <c r="B183" s="39"/>
      <c r="C183" s="39"/>
      <c r="D183" s="39"/>
      <c r="E183" s="39"/>
      <c r="F183" s="41"/>
      <c r="G183" s="41"/>
      <c r="H183" s="41"/>
      <c r="I183" s="41"/>
      <c r="J183" s="41"/>
      <c r="K183" s="40"/>
      <c r="L183" s="40"/>
      <c r="M183" s="42"/>
      <c r="N183" s="41"/>
      <c r="O183" s="41"/>
      <c r="P183" s="42"/>
      <c r="Q183" s="39"/>
      <c r="R183" s="41"/>
      <c r="S183" s="41"/>
      <c r="T183" s="39"/>
      <c r="U183" s="43"/>
      <c r="V183" s="43"/>
      <c r="W183" s="43"/>
      <c r="X183" s="44"/>
      <c r="Y183" s="45"/>
      <c r="Z183" s="46"/>
    </row>
    <row r="184" spans="1:26">
      <c r="A184" s="39"/>
      <c r="B184" s="39"/>
      <c r="C184" s="39"/>
      <c r="D184" s="39"/>
      <c r="E184" s="39"/>
      <c r="F184" s="41"/>
      <c r="G184" s="41"/>
      <c r="H184" s="41"/>
      <c r="I184" s="41"/>
      <c r="J184" s="41"/>
      <c r="K184" s="40"/>
      <c r="L184" s="40"/>
      <c r="M184" s="42"/>
      <c r="N184" s="41"/>
      <c r="O184" s="41"/>
      <c r="P184" s="42"/>
      <c r="Q184" s="39"/>
      <c r="R184" s="41"/>
      <c r="S184" s="41"/>
      <c r="T184" s="39"/>
      <c r="U184" s="43"/>
      <c r="V184" s="43"/>
      <c r="W184" s="43"/>
      <c r="X184" s="44"/>
      <c r="Y184" s="45"/>
      <c r="Z184" s="46"/>
    </row>
    <row r="185" spans="1:26">
      <c r="A185" s="39"/>
      <c r="B185" s="39"/>
      <c r="C185" s="39"/>
      <c r="D185" s="39"/>
      <c r="E185" s="39"/>
      <c r="F185" s="41"/>
      <c r="G185" s="41"/>
      <c r="H185" s="41"/>
      <c r="I185" s="41"/>
      <c r="J185" s="41"/>
      <c r="K185" s="40"/>
      <c r="L185" s="40"/>
      <c r="M185" s="42"/>
      <c r="N185" s="41"/>
      <c r="O185" s="41"/>
      <c r="P185" s="42"/>
      <c r="Q185" s="39"/>
      <c r="R185" s="41"/>
      <c r="S185" s="41"/>
      <c r="T185" s="39"/>
      <c r="U185" s="43"/>
      <c r="V185" s="43"/>
      <c r="W185" s="43"/>
      <c r="X185" s="44"/>
      <c r="Y185" s="45"/>
      <c r="Z185" s="46"/>
    </row>
    <row r="186" spans="1:26">
      <c r="A186" s="39"/>
      <c r="B186" s="39"/>
      <c r="C186" s="39"/>
      <c r="D186" s="39"/>
      <c r="E186" s="39"/>
      <c r="F186" s="41"/>
      <c r="G186" s="41"/>
      <c r="H186" s="41"/>
      <c r="I186" s="41"/>
      <c r="J186" s="41"/>
      <c r="K186" s="40"/>
      <c r="L186" s="40"/>
      <c r="M186" s="42"/>
      <c r="N186" s="41"/>
      <c r="O186" s="41"/>
      <c r="P186" s="42"/>
      <c r="Q186" s="39"/>
      <c r="R186" s="41"/>
      <c r="S186" s="41"/>
      <c r="T186" s="39"/>
      <c r="U186" s="43"/>
      <c r="V186" s="43"/>
      <c r="W186" s="43"/>
      <c r="X186" s="44"/>
      <c r="Y186" s="45"/>
      <c r="Z186" s="46"/>
    </row>
    <row r="187" spans="1:26">
      <c r="A187" s="39"/>
      <c r="B187" s="39"/>
      <c r="C187" s="39"/>
      <c r="D187" s="39"/>
      <c r="E187" s="39"/>
      <c r="F187" s="41"/>
      <c r="G187" s="41"/>
      <c r="H187" s="41"/>
      <c r="I187" s="41"/>
      <c r="J187" s="41"/>
      <c r="K187" s="40"/>
      <c r="L187" s="40"/>
      <c r="M187" s="42"/>
      <c r="N187" s="41"/>
      <c r="O187" s="41"/>
      <c r="P187" s="42"/>
      <c r="Q187" s="39"/>
      <c r="R187" s="41"/>
      <c r="S187" s="41"/>
      <c r="T187" s="39"/>
      <c r="U187" s="43"/>
      <c r="V187" s="43"/>
      <c r="W187" s="43"/>
      <c r="X187" s="44"/>
      <c r="Y187" s="45"/>
      <c r="Z187" s="46"/>
    </row>
    <row r="188" spans="1:26">
      <c r="A188" s="39"/>
      <c r="B188" s="39"/>
      <c r="C188" s="39"/>
      <c r="D188" s="39"/>
      <c r="E188" s="39"/>
      <c r="F188" s="41"/>
      <c r="G188" s="41"/>
      <c r="H188" s="41"/>
      <c r="I188" s="41"/>
      <c r="J188" s="41"/>
      <c r="K188" s="40"/>
      <c r="L188" s="40"/>
      <c r="M188" s="42"/>
      <c r="N188" s="41"/>
      <c r="O188" s="41"/>
      <c r="P188" s="42"/>
      <c r="Q188" s="39"/>
      <c r="R188" s="41"/>
      <c r="S188" s="41"/>
      <c r="T188" s="39"/>
      <c r="U188" s="43"/>
      <c r="V188" s="43"/>
      <c r="W188" s="43"/>
      <c r="X188" s="44"/>
      <c r="Y188" s="45"/>
      <c r="Z188" s="46"/>
    </row>
    <row r="189" spans="1:26">
      <c r="A189" s="39"/>
      <c r="B189" s="39"/>
      <c r="C189" s="39"/>
      <c r="D189" s="39"/>
      <c r="E189" s="39"/>
      <c r="F189" s="41"/>
      <c r="G189" s="41"/>
      <c r="H189" s="41"/>
      <c r="I189" s="41"/>
      <c r="J189" s="41"/>
      <c r="K189" s="40"/>
      <c r="L189" s="40"/>
      <c r="M189" s="42"/>
      <c r="N189" s="41"/>
      <c r="O189" s="41"/>
      <c r="P189" s="42"/>
      <c r="Q189" s="39"/>
      <c r="R189" s="41"/>
      <c r="S189" s="41"/>
      <c r="T189" s="39"/>
      <c r="U189" s="43"/>
      <c r="V189" s="43"/>
      <c r="W189" s="43"/>
      <c r="X189" s="44"/>
      <c r="Y189" s="45"/>
      <c r="Z189" s="46"/>
    </row>
    <row r="190" spans="1:26">
      <c r="A190" s="39"/>
      <c r="B190" s="39"/>
      <c r="C190" s="39"/>
      <c r="D190" s="39"/>
      <c r="E190" s="39"/>
      <c r="F190" s="41"/>
      <c r="G190" s="41"/>
      <c r="H190" s="41"/>
      <c r="I190" s="41"/>
      <c r="J190" s="41"/>
      <c r="K190" s="40"/>
      <c r="L190" s="40"/>
      <c r="M190" s="42"/>
      <c r="N190" s="41"/>
      <c r="O190" s="41"/>
      <c r="P190" s="42"/>
      <c r="Q190" s="39"/>
      <c r="R190" s="41"/>
      <c r="S190" s="41"/>
      <c r="T190" s="39"/>
      <c r="U190" s="43"/>
      <c r="V190" s="43"/>
      <c r="W190" s="43"/>
      <c r="X190" s="44"/>
      <c r="Y190" s="45"/>
      <c r="Z190" s="46"/>
    </row>
    <row r="191" spans="1:26">
      <c r="A191" s="39"/>
      <c r="B191" s="39"/>
      <c r="C191" s="39"/>
      <c r="D191" s="39"/>
      <c r="E191" s="39"/>
      <c r="F191" s="41"/>
      <c r="G191" s="41"/>
      <c r="H191" s="41"/>
      <c r="I191" s="41"/>
      <c r="J191" s="41"/>
      <c r="K191" s="40"/>
      <c r="L191" s="40"/>
      <c r="M191" s="42"/>
      <c r="N191" s="41"/>
      <c r="O191" s="41"/>
      <c r="P191" s="42"/>
      <c r="Q191" s="39"/>
      <c r="R191" s="41"/>
      <c r="S191" s="41"/>
      <c r="T191" s="39"/>
      <c r="U191" s="43"/>
      <c r="V191" s="43"/>
      <c r="W191" s="43"/>
      <c r="X191" s="44"/>
      <c r="Y191" s="45"/>
      <c r="Z191" s="46"/>
    </row>
    <row r="192" spans="1:26">
      <c r="A192" s="39"/>
      <c r="B192" s="39"/>
      <c r="C192" s="39"/>
      <c r="D192" s="39"/>
      <c r="E192" s="39"/>
      <c r="F192" s="41"/>
      <c r="G192" s="41"/>
      <c r="H192" s="41"/>
      <c r="I192" s="41"/>
      <c r="J192" s="41"/>
      <c r="K192" s="40"/>
      <c r="L192" s="40"/>
      <c r="M192" s="42"/>
      <c r="N192" s="41"/>
      <c r="O192" s="41"/>
      <c r="P192" s="42"/>
      <c r="Q192" s="39"/>
      <c r="R192" s="41"/>
      <c r="S192" s="41"/>
      <c r="T192" s="39"/>
      <c r="U192" s="43"/>
      <c r="V192" s="43"/>
      <c r="W192" s="43"/>
      <c r="X192" s="44"/>
      <c r="Y192" s="45"/>
      <c r="Z192" s="46"/>
    </row>
    <row r="193" spans="1:26">
      <c r="A193" s="39"/>
      <c r="B193" s="39"/>
      <c r="C193" s="39"/>
      <c r="D193" s="39"/>
      <c r="E193" s="39"/>
      <c r="F193" s="41"/>
      <c r="G193" s="41"/>
      <c r="H193" s="41"/>
      <c r="I193" s="41"/>
      <c r="J193" s="41"/>
      <c r="K193" s="40"/>
      <c r="L193" s="40"/>
      <c r="M193" s="42"/>
      <c r="N193" s="41"/>
      <c r="O193" s="41"/>
      <c r="P193" s="42"/>
      <c r="Q193" s="39"/>
      <c r="R193" s="41"/>
      <c r="S193" s="41"/>
      <c r="T193" s="39"/>
      <c r="U193" s="43"/>
      <c r="V193" s="43"/>
      <c r="W193" s="43"/>
      <c r="X193" s="44"/>
      <c r="Y193" s="45"/>
      <c r="Z193" s="46"/>
    </row>
    <row r="194" spans="1:26">
      <c r="A194" s="39"/>
      <c r="B194" s="39"/>
      <c r="C194" s="39"/>
      <c r="D194" s="39"/>
      <c r="E194" s="39"/>
      <c r="F194" s="41"/>
      <c r="G194" s="41"/>
      <c r="H194" s="41"/>
      <c r="I194" s="41"/>
      <c r="J194" s="41"/>
      <c r="K194" s="40"/>
      <c r="L194" s="40"/>
      <c r="M194" s="42"/>
      <c r="N194" s="41"/>
      <c r="O194" s="41"/>
      <c r="P194" s="42"/>
      <c r="Q194" s="39"/>
      <c r="R194" s="41"/>
      <c r="S194" s="41"/>
      <c r="T194" s="39"/>
      <c r="U194" s="43"/>
      <c r="V194" s="43"/>
      <c r="W194" s="43"/>
      <c r="X194" s="44"/>
      <c r="Y194" s="45"/>
      <c r="Z194" s="46"/>
    </row>
    <row r="195" spans="1:26">
      <c r="A195" s="39"/>
      <c r="B195" s="39"/>
      <c r="C195" s="39"/>
      <c r="D195" s="39"/>
      <c r="E195" s="39"/>
      <c r="F195" s="41"/>
      <c r="G195" s="41"/>
      <c r="H195" s="41"/>
      <c r="I195" s="41"/>
      <c r="J195" s="41"/>
      <c r="K195" s="40"/>
      <c r="L195" s="40"/>
      <c r="M195" s="42"/>
      <c r="N195" s="41"/>
      <c r="O195" s="41"/>
      <c r="P195" s="42"/>
      <c r="Q195" s="39"/>
      <c r="R195" s="41"/>
      <c r="S195" s="41"/>
      <c r="T195" s="39"/>
      <c r="U195" s="43"/>
      <c r="V195" s="43"/>
      <c r="W195" s="43"/>
      <c r="X195" s="44"/>
      <c r="Y195" s="45"/>
      <c r="Z195" s="46"/>
    </row>
    <row r="196" spans="1:26">
      <c r="A196" s="39"/>
      <c r="B196" s="39"/>
      <c r="C196" s="39"/>
      <c r="D196" s="39"/>
      <c r="E196" s="39"/>
      <c r="F196" s="41"/>
      <c r="G196" s="41"/>
      <c r="H196" s="41"/>
      <c r="I196" s="41"/>
      <c r="J196" s="41"/>
      <c r="K196" s="40"/>
      <c r="L196" s="40"/>
      <c r="M196" s="42"/>
      <c r="N196" s="41"/>
      <c r="O196" s="41"/>
      <c r="P196" s="42"/>
      <c r="Q196" s="39"/>
      <c r="R196" s="41"/>
      <c r="S196" s="41"/>
      <c r="T196" s="39"/>
      <c r="U196" s="43"/>
      <c r="V196" s="43"/>
      <c r="W196" s="43"/>
      <c r="X196" s="44"/>
      <c r="Y196" s="45"/>
      <c r="Z196" s="46"/>
    </row>
    <row r="197" spans="1:26">
      <c r="A197" s="39"/>
      <c r="B197" s="39"/>
      <c r="C197" s="39"/>
      <c r="D197" s="39"/>
      <c r="E197" s="39"/>
      <c r="F197" s="41"/>
      <c r="G197" s="41"/>
      <c r="H197" s="41"/>
      <c r="I197" s="41"/>
      <c r="J197" s="41"/>
      <c r="K197" s="40"/>
      <c r="L197" s="40"/>
      <c r="M197" s="42"/>
      <c r="N197" s="41"/>
      <c r="O197" s="41"/>
      <c r="P197" s="42"/>
      <c r="Q197" s="39"/>
      <c r="R197" s="41"/>
      <c r="S197" s="41"/>
      <c r="T197" s="39"/>
      <c r="U197" s="43"/>
      <c r="V197" s="43"/>
      <c r="W197" s="43"/>
      <c r="X197" s="44"/>
      <c r="Y197" s="45"/>
      <c r="Z197" s="46"/>
    </row>
    <row r="198" spans="1:26">
      <c r="A198" s="39"/>
      <c r="B198" s="39"/>
      <c r="C198" s="39"/>
      <c r="D198" s="39"/>
      <c r="E198" s="39"/>
      <c r="F198" s="41"/>
      <c r="G198" s="41"/>
      <c r="H198" s="41"/>
      <c r="I198" s="41"/>
      <c r="J198" s="41"/>
      <c r="K198" s="40"/>
      <c r="L198" s="40"/>
      <c r="M198" s="42"/>
      <c r="N198" s="41"/>
      <c r="O198" s="41"/>
      <c r="P198" s="42"/>
      <c r="Q198" s="39"/>
      <c r="R198" s="41"/>
      <c r="S198" s="41"/>
      <c r="T198" s="39"/>
      <c r="U198" s="43"/>
      <c r="V198" s="43"/>
      <c r="W198" s="43"/>
      <c r="X198" s="44"/>
      <c r="Y198" s="45"/>
      <c r="Z198" s="46"/>
    </row>
    <row r="199" spans="1:26">
      <c r="A199" s="39"/>
      <c r="B199" s="39"/>
      <c r="C199" s="39"/>
      <c r="D199" s="39"/>
      <c r="E199" s="39"/>
      <c r="F199" s="41"/>
      <c r="G199" s="41"/>
      <c r="H199" s="41"/>
      <c r="I199" s="41"/>
      <c r="J199" s="41"/>
      <c r="K199" s="40"/>
      <c r="L199" s="40"/>
      <c r="M199" s="42"/>
      <c r="N199" s="41"/>
      <c r="O199" s="41"/>
      <c r="P199" s="42"/>
      <c r="Q199" s="39"/>
      <c r="R199" s="41"/>
      <c r="S199" s="41"/>
      <c r="T199" s="39"/>
      <c r="U199" s="43"/>
      <c r="V199" s="43"/>
      <c r="W199" s="43"/>
      <c r="X199" s="44"/>
      <c r="Y199" s="45"/>
      <c r="Z199" s="46"/>
    </row>
    <row r="200" spans="1:26">
      <c r="A200" s="39"/>
      <c r="B200" s="39"/>
      <c r="C200" s="39"/>
      <c r="D200" s="39"/>
      <c r="E200" s="39"/>
      <c r="F200" s="41"/>
      <c r="G200" s="41"/>
      <c r="H200" s="41"/>
      <c r="I200" s="41"/>
      <c r="J200" s="41"/>
      <c r="K200" s="40"/>
      <c r="L200" s="40"/>
      <c r="M200" s="42"/>
      <c r="N200" s="41"/>
      <c r="O200" s="41"/>
      <c r="P200" s="42"/>
      <c r="Q200" s="39"/>
      <c r="R200" s="41"/>
      <c r="S200" s="41"/>
      <c r="T200" s="39"/>
      <c r="U200" s="43"/>
      <c r="V200" s="43"/>
      <c r="W200" s="43"/>
      <c r="X200" s="44"/>
      <c r="Y200" s="45"/>
      <c r="Z200" s="46"/>
    </row>
    <row r="201" spans="1:26">
      <c r="A201" s="39"/>
      <c r="B201" s="39"/>
      <c r="C201" s="39"/>
      <c r="D201" s="39"/>
      <c r="E201" s="39"/>
      <c r="F201" s="41"/>
      <c r="G201" s="41"/>
      <c r="H201" s="41"/>
      <c r="I201" s="41"/>
      <c r="J201" s="41"/>
      <c r="K201" s="40"/>
      <c r="L201" s="40"/>
      <c r="M201" s="42"/>
      <c r="N201" s="41"/>
      <c r="O201" s="41"/>
      <c r="P201" s="42"/>
      <c r="Q201" s="39"/>
      <c r="R201" s="41"/>
      <c r="S201" s="41"/>
      <c r="T201" s="39"/>
      <c r="U201" s="43"/>
      <c r="V201" s="43"/>
      <c r="W201" s="43"/>
      <c r="X201" s="44"/>
      <c r="Y201" s="45"/>
      <c r="Z201" s="46"/>
    </row>
    <row r="202" spans="1:26">
      <c r="A202" s="39"/>
      <c r="B202" s="39"/>
      <c r="C202" s="39"/>
      <c r="D202" s="39"/>
      <c r="E202" s="39"/>
      <c r="F202" s="41"/>
      <c r="G202" s="41"/>
      <c r="H202" s="41"/>
      <c r="I202" s="41"/>
      <c r="J202" s="41"/>
      <c r="K202" s="40"/>
      <c r="L202" s="40"/>
      <c r="M202" s="42"/>
      <c r="N202" s="41"/>
      <c r="O202" s="41"/>
      <c r="P202" s="42"/>
      <c r="Q202" s="39"/>
      <c r="R202" s="41"/>
      <c r="S202" s="41"/>
      <c r="T202" s="39"/>
      <c r="U202" s="43"/>
      <c r="V202" s="43"/>
      <c r="W202" s="43"/>
      <c r="X202" s="44"/>
      <c r="Y202" s="45"/>
      <c r="Z202" s="46"/>
    </row>
    <row r="203" spans="1:26">
      <c r="A203" s="39"/>
      <c r="B203" s="39"/>
      <c r="C203" s="39"/>
      <c r="D203" s="39"/>
      <c r="E203" s="39"/>
      <c r="F203" s="41"/>
      <c r="G203" s="41"/>
      <c r="H203" s="41"/>
      <c r="I203" s="41"/>
      <c r="J203" s="41"/>
      <c r="K203" s="40"/>
      <c r="L203" s="40"/>
      <c r="M203" s="42"/>
      <c r="N203" s="41"/>
      <c r="O203" s="41"/>
      <c r="P203" s="42"/>
      <c r="Q203" s="39"/>
      <c r="R203" s="41"/>
      <c r="S203" s="41"/>
      <c r="T203" s="39"/>
      <c r="U203" s="43"/>
      <c r="V203" s="43"/>
      <c r="W203" s="43"/>
      <c r="X203" s="44"/>
      <c r="Y203" s="45"/>
      <c r="Z203" s="46"/>
    </row>
    <row r="204" spans="1:26">
      <c r="A204" s="39"/>
      <c r="B204" s="39"/>
      <c r="C204" s="39"/>
      <c r="D204" s="39"/>
      <c r="E204" s="39"/>
      <c r="F204" s="41"/>
      <c r="G204" s="41"/>
      <c r="H204" s="41"/>
      <c r="I204" s="41"/>
      <c r="J204" s="41"/>
      <c r="K204" s="40"/>
      <c r="L204" s="40"/>
      <c r="M204" s="42"/>
      <c r="N204" s="41"/>
      <c r="O204" s="41"/>
      <c r="P204" s="42"/>
      <c r="Q204" s="39"/>
      <c r="R204" s="41"/>
      <c r="S204" s="41"/>
      <c r="T204" s="39"/>
      <c r="U204" s="43"/>
      <c r="V204" s="43"/>
      <c r="W204" s="43"/>
      <c r="X204" s="44"/>
      <c r="Y204" s="45"/>
      <c r="Z204" s="46"/>
    </row>
    <row r="205" spans="1:26">
      <c r="A205" s="39"/>
      <c r="B205" s="39"/>
      <c r="C205" s="39"/>
      <c r="D205" s="39"/>
      <c r="E205" s="39"/>
      <c r="F205" s="41"/>
      <c r="G205" s="41"/>
      <c r="H205" s="41"/>
      <c r="I205" s="41"/>
      <c r="J205" s="41"/>
      <c r="K205" s="40"/>
      <c r="L205" s="40"/>
      <c r="M205" s="42"/>
      <c r="N205" s="41"/>
      <c r="O205" s="41"/>
      <c r="P205" s="42"/>
      <c r="Q205" s="39"/>
      <c r="R205" s="41"/>
      <c r="S205" s="41"/>
      <c r="T205" s="39"/>
      <c r="U205" s="43"/>
      <c r="V205" s="43"/>
      <c r="W205" s="43"/>
      <c r="X205" s="44"/>
      <c r="Y205" s="45"/>
      <c r="Z205" s="46"/>
    </row>
    <row r="206" spans="1:26">
      <c r="A206" s="39"/>
      <c r="B206" s="39"/>
      <c r="C206" s="39"/>
      <c r="D206" s="39"/>
      <c r="E206" s="39"/>
      <c r="F206" s="41"/>
      <c r="G206" s="41"/>
      <c r="H206" s="41"/>
      <c r="I206" s="41"/>
      <c r="J206" s="41"/>
      <c r="K206" s="40"/>
      <c r="L206" s="40"/>
      <c r="M206" s="42"/>
      <c r="N206" s="41"/>
      <c r="O206" s="41"/>
      <c r="P206" s="42"/>
      <c r="Q206" s="39"/>
      <c r="R206" s="41"/>
      <c r="S206" s="41"/>
      <c r="T206" s="39"/>
      <c r="U206" s="43"/>
      <c r="V206" s="43"/>
      <c r="W206" s="43"/>
      <c r="X206" s="44"/>
      <c r="Y206" s="45"/>
      <c r="Z206" s="46"/>
    </row>
    <row r="207" spans="1:26">
      <c r="A207" s="39"/>
      <c r="B207" s="39"/>
      <c r="C207" s="39"/>
      <c r="D207" s="39"/>
      <c r="E207" s="39"/>
      <c r="F207" s="41"/>
      <c r="G207" s="41"/>
      <c r="H207" s="41"/>
      <c r="I207" s="41"/>
      <c r="J207" s="41"/>
      <c r="K207" s="40"/>
      <c r="L207" s="40"/>
      <c r="M207" s="42"/>
      <c r="N207" s="41"/>
      <c r="O207" s="41"/>
      <c r="P207" s="42"/>
      <c r="Q207" s="39"/>
      <c r="R207" s="41"/>
      <c r="S207" s="41"/>
      <c r="T207" s="39"/>
      <c r="U207" s="43"/>
      <c r="V207" s="43"/>
      <c r="W207" s="43"/>
      <c r="X207" s="44"/>
      <c r="Y207" s="45"/>
      <c r="Z207" s="46"/>
    </row>
    <row r="208" spans="1:26">
      <c r="A208" s="39"/>
      <c r="B208" s="39"/>
      <c r="C208" s="39"/>
      <c r="D208" s="39"/>
      <c r="E208" s="39"/>
      <c r="F208" s="41"/>
      <c r="G208" s="41"/>
      <c r="H208" s="41"/>
      <c r="I208" s="41"/>
      <c r="J208" s="41"/>
      <c r="K208" s="40"/>
      <c r="L208" s="40"/>
      <c r="M208" s="42"/>
      <c r="N208" s="41"/>
      <c r="O208" s="41"/>
      <c r="P208" s="42"/>
      <c r="Q208" s="39"/>
      <c r="R208" s="41"/>
      <c r="S208" s="41"/>
      <c r="T208" s="39"/>
      <c r="U208" s="43"/>
      <c r="V208" s="43"/>
      <c r="W208" s="43"/>
      <c r="X208" s="44"/>
      <c r="Y208" s="45"/>
      <c r="Z208" s="46"/>
    </row>
    <row r="209" spans="1:26">
      <c r="A209" s="39"/>
      <c r="B209" s="39"/>
      <c r="C209" s="39"/>
      <c r="D209" s="39"/>
      <c r="E209" s="39"/>
      <c r="F209" s="41"/>
      <c r="G209" s="41"/>
      <c r="H209" s="41"/>
      <c r="I209" s="41"/>
      <c r="J209" s="41"/>
      <c r="K209" s="40"/>
      <c r="L209" s="40"/>
      <c r="M209" s="42"/>
      <c r="N209" s="41"/>
      <c r="O209" s="41"/>
      <c r="P209" s="42"/>
      <c r="Q209" s="39"/>
      <c r="R209" s="41"/>
      <c r="S209" s="41"/>
      <c r="T209" s="39"/>
      <c r="U209" s="43"/>
      <c r="V209" s="43"/>
      <c r="W209" s="43"/>
      <c r="X209" s="44"/>
      <c r="Y209" s="45"/>
      <c r="Z209" s="46"/>
    </row>
    <row r="210" spans="1:26">
      <c r="A210" s="39"/>
      <c r="B210" s="39"/>
      <c r="C210" s="39"/>
      <c r="D210" s="39"/>
      <c r="E210" s="39"/>
      <c r="F210" s="41"/>
      <c r="G210" s="41"/>
      <c r="H210" s="41"/>
      <c r="I210" s="41"/>
      <c r="J210" s="41"/>
      <c r="K210" s="40"/>
      <c r="L210" s="40"/>
      <c r="M210" s="42"/>
      <c r="N210" s="41"/>
      <c r="O210" s="41"/>
      <c r="P210" s="42"/>
      <c r="Q210" s="39"/>
      <c r="R210" s="41"/>
      <c r="S210" s="41"/>
      <c r="T210" s="39"/>
      <c r="U210" s="43"/>
      <c r="V210" s="43"/>
      <c r="W210" s="43"/>
      <c r="X210" s="44"/>
      <c r="Y210" s="45"/>
      <c r="Z210" s="46"/>
    </row>
    <row r="211" spans="1:26">
      <c r="A211" s="39"/>
      <c r="B211" s="39"/>
      <c r="C211" s="39"/>
      <c r="D211" s="39"/>
      <c r="E211" s="39"/>
      <c r="F211" s="41"/>
      <c r="G211" s="41"/>
      <c r="H211" s="41"/>
      <c r="I211" s="41"/>
      <c r="J211" s="41"/>
      <c r="K211" s="40"/>
      <c r="L211" s="40"/>
      <c r="M211" s="42"/>
      <c r="N211" s="41"/>
      <c r="O211" s="41"/>
      <c r="P211" s="42"/>
      <c r="Q211" s="39"/>
      <c r="R211" s="41"/>
      <c r="S211" s="41"/>
      <c r="T211" s="39"/>
      <c r="U211" s="43"/>
      <c r="V211" s="43"/>
      <c r="W211" s="43"/>
      <c r="X211" s="44"/>
      <c r="Y211" s="45"/>
      <c r="Z211" s="46"/>
    </row>
    <row r="212" spans="1:26">
      <c r="A212" s="39"/>
      <c r="B212" s="39"/>
      <c r="C212" s="39"/>
      <c r="D212" s="39"/>
      <c r="E212" s="39"/>
      <c r="F212" s="41"/>
      <c r="G212" s="41"/>
      <c r="H212" s="41"/>
      <c r="I212" s="41"/>
      <c r="J212" s="41"/>
      <c r="K212" s="40"/>
      <c r="L212" s="40"/>
      <c r="M212" s="42"/>
      <c r="N212" s="41"/>
      <c r="O212" s="41"/>
      <c r="P212" s="42"/>
      <c r="Q212" s="39"/>
      <c r="R212" s="41"/>
      <c r="S212" s="41"/>
      <c r="T212" s="39"/>
      <c r="U212" s="43"/>
      <c r="V212" s="43"/>
      <c r="W212" s="43"/>
      <c r="X212" s="44"/>
      <c r="Y212" s="45"/>
      <c r="Z212" s="46"/>
    </row>
    <row r="213" spans="1:26">
      <c r="A213" s="39"/>
      <c r="B213" s="39"/>
      <c r="C213" s="39"/>
      <c r="D213" s="39"/>
      <c r="E213" s="39"/>
      <c r="F213" s="41"/>
      <c r="G213" s="41"/>
      <c r="H213" s="41"/>
      <c r="I213" s="41"/>
      <c r="J213" s="41"/>
      <c r="K213" s="40"/>
      <c r="L213" s="40"/>
      <c r="M213" s="42"/>
      <c r="N213" s="41"/>
      <c r="O213" s="41"/>
      <c r="P213" s="42"/>
      <c r="Q213" s="39"/>
      <c r="R213" s="41"/>
      <c r="S213" s="41"/>
      <c r="T213" s="39"/>
      <c r="U213" s="43"/>
      <c r="V213" s="43"/>
      <c r="W213" s="43"/>
      <c r="X213" s="44"/>
      <c r="Y213" s="45"/>
      <c r="Z213" s="46"/>
    </row>
    <row r="214" spans="1:26">
      <c r="A214" s="39"/>
      <c r="B214" s="39"/>
      <c r="C214" s="39"/>
      <c r="D214" s="39"/>
      <c r="E214" s="39"/>
      <c r="F214" s="41"/>
      <c r="G214" s="41"/>
      <c r="H214" s="41"/>
      <c r="I214" s="41"/>
      <c r="J214" s="41"/>
      <c r="K214" s="40"/>
      <c r="L214" s="40"/>
      <c r="M214" s="42"/>
      <c r="N214" s="41"/>
      <c r="O214" s="41"/>
      <c r="P214" s="42"/>
      <c r="Q214" s="39"/>
      <c r="R214" s="41"/>
      <c r="S214" s="41"/>
      <c r="T214" s="39"/>
      <c r="U214" s="43"/>
      <c r="V214" s="43"/>
      <c r="W214" s="43"/>
      <c r="X214" s="44"/>
      <c r="Y214" s="45"/>
      <c r="Z214" s="46"/>
    </row>
    <row r="215" spans="1:26">
      <c r="A215" s="39"/>
      <c r="B215" s="39"/>
      <c r="C215" s="39"/>
      <c r="D215" s="39"/>
      <c r="E215" s="39"/>
      <c r="F215" s="41"/>
      <c r="G215" s="41"/>
      <c r="H215" s="41"/>
      <c r="I215" s="41"/>
      <c r="J215" s="41"/>
      <c r="K215" s="40"/>
      <c r="L215" s="40"/>
      <c r="M215" s="42"/>
      <c r="N215" s="41"/>
      <c r="O215" s="41"/>
      <c r="P215" s="42"/>
      <c r="Q215" s="39"/>
      <c r="R215" s="41"/>
      <c r="S215" s="41"/>
      <c r="T215" s="39"/>
      <c r="U215" s="43"/>
      <c r="V215" s="43"/>
      <c r="W215" s="43"/>
      <c r="X215" s="44"/>
      <c r="Y215" s="45"/>
      <c r="Z215" s="46"/>
    </row>
    <row r="216" spans="1:26">
      <c r="A216" s="39"/>
      <c r="B216" s="39"/>
      <c r="C216" s="39"/>
      <c r="D216" s="39"/>
      <c r="E216" s="39"/>
      <c r="F216" s="41"/>
      <c r="G216" s="41"/>
      <c r="H216" s="41"/>
      <c r="I216" s="41"/>
      <c r="J216" s="41"/>
      <c r="K216" s="40"/>
      <c r="L216" s="40"/>
      <c r="M216" s="42"/>
      <c r="N216" s="41"/>
      <c r="O216" s="41"/>
      <c r="P216" s="42"/>
      <c r="Q216" s="39"/>
      <c r="R216" s="41"/>
      <c r="S216" s="41"/>
      <c r="T216" s="39"/>
      <c r="U216" s="43"/>
      <c r="V216" s="43"/>
      <c r="W216" s="43"/>
      <c r="X216" s="44"/>
      <c r="Y216" s="45"/>
      <c r="Z216" s="46"/>
    </row>
    <row r="217" spans="1:26">
      <c r="A217" s="39"/>
      <c r="B217" s="39"/>
      <c r="C217" s="39"/>
      <c r="D217" s="39"/>
      <c r="E217" s="39"/>
      <c r="F217" s="41"/>
      <c r="G217" s="41"/>
      <c r="H217" s="41"/>
      <c r="I217" s="41"/>
      <c r="J217" s="41"/>
      <c r="K217" s="40"/>
      <c r="L217" s="40"/>
      <c r="M217" s="42"/>
      <c r="N217" s="41"/>
      <c r="O217" s="41"/>
      <c r="P217" s="42"/>
      <c r="Q217" s="39"/>
      <c r="R217" s="41"/>
      <c r="S217" s="41"/>
      <c r="T217" s="39"/>
      <c r="U217" s="43"/>
      <c r="V217" s="43"/>
      <c r="W217" s="43"/>
      <c r="X217" s="44"/>
      <c r="Y217" s="45"/>
      <c r="Z217" s="46"/>
    </row>
    <row r="218" spans="1:26">
      <c r="A218" s="39"/>
      <c r="B218" s="39"/>
      <c r="C218" s="39"/>
      <c r="D218" s="39"/>
      <c r="E218" s="39"/>
      <c r="F218" s="41"/>
      <c r="G218" s="41"/>
      <c r="H218" s="41"/>
      <c r="I218" s="41"/>
      <c r="J218" s="41"/>
      <c r="K218" s="40"/>
      <c r="L218" s="40"/>
      <c r="M218" s="42"/>
      <c r="N218" s="41"/>
      <c r="O218" s="41"/>
      <c r="P218" s="42"/>
      <c r="Q218" s="39"/>
      <c r="R218" s="41"/>
      <c r="S218" s="41"/>
      <c r="T218" s="39"/>
      <c r="U218" s="43"/>
      <c r="V218" s="43"/>
      <c r="W218" s="43"/>
      <c r="X218" s="44"/>
      <c r="Y218" s="45"/>
      <c r="Z218" s="46"/>
    </row>
    <row r="219" spans="1:26">
      <c r="A219" s="39"/>
      <c r="B219" s="39"/>
      <c r="C219" s="39"/>
      <c r="D219" s="39"/>
      <c r="E219" s="39"/>
      <c r="F219" s="41"/>
      <c r="G219" s="41"/>
      <c r="H219" s="41"/>
      <c r="I219" s="41"/>
      <c r="J219" s="41"/>
      <c r="K219" s="40"/>
      <c r="L219" s="40"/>
      <c r="M219" s="42"/>
      <c r="N219" s="41"/>
      <c r="O219" s="41"/>
      <c r="P219" s="42"/>
      <c r="Q219" s="39"/>
      <c r="R219" s="41"/>
      <c r="S219" s="41"/>
      <c r="T219" s="39"/>
      <c r="U219" s="43"/>
      <c r="V219" s="43"/>
      <c r="W219" s="43"/>
      <c r="X219" s="44"/>
      <c r="Y219" s="45"/>
      <c r="Z219" s="46"/>
    </row>
    <row r="220" spans="1:26">
      <c r="A220" s="39"/>
      <c r="B220" s="39"/>
      <c r="C220" s="39"/>
      <c r="D220" s="39"/>
      <c r="E220" s="39"/>
      <c r="F220" s="41"/>
      <c r="G220" s="41"/>
      <c r="H220" s="41"/>
      <c r="I220" s="41"/>
      <c r="J220" s="41"/>
      <c r="K220" s="40"/>
      <c r="L220" s="40"/>
      <c r="M220" s="42"/>
      <c r="N220" s="41"/>
      <c r="O220" s="41"/>
      <c r="P220" s="42"/>
      <c r="Q220" s="39"/>
      <c r="R220" s="41"/>
      <c r="S220" s="41"/>
      <c r="T220" s="39"/>
      <c r="U220" s="43"/>
      <c r="V220" s="43"/>
      <c r="W220" s="43"/>
      <c r="X220" s="44"/>
      <c r="Y220" s="45"/>
      <c r="Z220" s="46"/>
    </row>
  </sheetData>
  <autoFilter ref="B5:Z54"/>
  <mergeCells count="24">
    <mergeCell ref="W34:W35"/>
    <mergeCell ref="U34:U35"/>
    <mergeCell ref="T34:T35"/>
    <mergeCell ref="V34:V35"/>
    <mergeCell ref="Z34:Z35"/>
    <mergeCell ref="X34:X35"/>
    <mergeCell ref="Y34:Y35"/>
    <mergeCell ref="P34:P35"/>
    <mergeCell ref="L34:L35"/>
    <mergeCell ref="K34:K35"/>
    <mergeCell ref="S34:S35"/>
    <mergeCell ref="R34:R35"/>
    <mergeCell ref="Q34:Q35"/>
    <mergeCell ref="O34:O35"/>
    <mergeCell ref="N34:N35"/>
    <mergeCell ref="M34:M35"/>
    <mergeCell ref="B1:E1"/>
    <mergeCell ref="A34:A35"/>
    <mergeCell ref="B34:B35"/>
    <mergeCell ref="C34:C35"/>
    <mergeCell ref="D34:D35"/>
    <mergeCell ref="E34:E35"/>
    <mergeCell ref="A3:J3"/>
    <mergeCell ref="J34:J35"/>
  </mergeCells>
  <phoneticPr fontId="6" type="noConversion"/>
  <conditionalFormatting sqref="J1:J11 J13:J36 J38:J1048576">
    <cfRule type="cellIs" dxfId="268" priority="47" stopIfTrue="1" operator="equal">
      <formula>"Em andamento"</formula>
    </cfRule>
  </conditionalFormatting>
  <conditionalFormatting sqref="J5">
    <cfRule type="cellIs" dxfId="267" priority="48" stopIfTrue="1" operator="equal">
      <formula>"Não Concluída"</formula>
    </cfRule>
  </conditionalFormatting>
  <conditionalFormatting sqref="J36 J6:J11 J13:J34 J38:J1048576">
    <cfRule type="cellIs" dxfId="266" priority="55" stopIfTrue="1" operator="equal">
      <formula>"Paralisada"</formula>
    </cfRule>
    <cfRule type="cellIs" dxfId="265" priority="57" stopIfTrue="1" operator="equal">
      <formula>"Concluída"</formula>
    </cfRule>
  </conditionalFormatting>
  <conditionalFormatting sqref="J12">
    <cfRule type="cellIs" dxfId="264" priority="46" stopIfTrue="1" operator="equal">
      <formula>"Homologada"</formula>
    </cfRule>
  </conditionalFormatting>
  <conditionalFormatting sqref="J37">
    <cfRule type="cellIs" dxfId="263" priority="1" stopIfTrue="1" operator="equal">
      <formula>"Homologada"</formula>
    </cfRule>
  </conditionalFormatting>
  <printOptions horizontalCentered="1"/>
  <pageMargins left="0.39370078740157483" right="0.39370078740157483" top="0.39370078740157483" bottom="0.39370078740157483" header="0" footer="0"/>
  <pageSetup paperSize="9" scale="2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MK112"/>
  <sheetViews>
    <sheetView showGridLines="0" topLeftCell="C1" workbookViewId="0">
      <pane ySplit="5" topLeftCell="A102" activePane="bottomLeft" state="frozen"/>
      <selection pane="bottomLeft" activeCell="A112" sqref="A112"/>
    </sheetView>
  </sheetViews>
  <sheetFormatPr defaultRowHeight="12.75"/>
  <cols>
    <col min="1" max="1" width="5.85546875" style="8" customWidth="1"/>
    <col min="2" max="4" width="13" style="8" customWidth="1"/>
    <col min="5" max="5" width="18.85546875" style="8" customWidth="1"/>
    <col min="6" max="9" width="26.140625" style="10" customWidth="1"/>
    <col min="10" max="10" width="16.5703125" style="10" customWidth="1"/>
    <col min="11" max="12" width="16.5703125" style="9" customWidth="1"/>
    <col min="13" max="13" width="16.5703125" style="1" customWidth="1"/>
    <col min="14" max="15" width="16.5703125" style="10" customWidth="1"/>
    <col min="16" max="16" width="16.5703125" style="1" customWidth="1"/>
    <col min="17" max="17" width="16.140625" style="8" bestFit="1" customWidth="1"/>
    <col min="18" max="18" width="30.85546875" style="10" customWidth="1"/>
    <col min="19" max="19" width="24.85546875" style="10" customWidth="1"/>
    <col min="20" max="20" width="16.85546875" style="8" customWidth="1"/>
    <col min="21" max="21" width="18.140625" style="11" bestFit="1" customWidth="1"/>
    <col min="22" max="22" width="18.140625" style="11" customWidth="1"/>
    <col min="23" max="23" width="18.140625" style="11" bestFit="1" customWidth="1"/>
    <col min="24" max="24" width="18.140625" style="3" customWidth="1"/>
    <col min="25" max="25" width="17.28515625" style="6" customWidth="1"/>
    <col min="26" max="26" width="38.7109375" style="12" customWidth="1"/>
    <col min="27" max="16384" width="9.140625" style="8"/>
  </cols>
  <sheetData>
    <row r="1" spans="1:1025" ht="17.25" customHeight="1">
      <c r="B1" s="129" t="s">
        <v>18</v>
      </c>
      <c r="C1" s="129"/>
      <c r="D1" s="129"/>
      <c r="E1" s="129"/>
      <c r="F1" s="9">
        <f ca="1">TODAY()</f>
        <v>45259</v>
      </c>
    </row>
    <row r="2" spans="1:1025" ht="6" customHeight="1"/>
    <row r="3" spans="1:1025" ht="19.5" customHeight="1">
      <c r="A3" s="130" t="s">
        <v>268</v>
      </c>
      <c r="B3" s="130"/>
      <c r="C3" s="130"/>
      <c r="D3" s="130"/>
      <c r="E3" s="130"/>
      <c r="F3" s="130"/>
      <c r="G3" s="130"/>
      <c r="H3" s="130"/>
      <c r="I3" s="130"/>
      <c r="J3" s="130"/>
      <c r="K3" s="13"/>
      <c r="L3" s="13"/>
      <c r="M3" s="5"/>
      <c r="N3" s="13"/>
      <c r="O3" s="13"/>
      <c r="P3" s="5"/>
      <c r="Q3" s="13"/>
      <c r="R3" s="13"/>
      <c r="S3" s="13"/>
      <c r="T3" s="13"/>
      <c r="U3" s="13"/>
      <c r="V3" s="13"/>
      <c r="W3" s="13"/>
      <c r="X3" s="5"/>
      <c r="Y3" s="5"/>
      <c r="Z3" s="14"/>
    </row>
    <row r="4" spans="1:1025" ht="6" customHeight="1"/>
    <row r="5" spans="1:1025" ht="72.75">
      <c r="A5" s="15" t="s">
        <v>0</v>
      </c>
      <c r="B5" s="15" t="s">
        <v>1</v>
      </c>
      <c r="C5" s="16" t="s">
        <v>152</v>
      </c>
      <c r="D5" s="16" t="s">
        <v>151</v>
      </c>
      <c r="E5" s="15" t="s">
        <v>6</v>
      </c>
      <c r="F5" s="16" t="s">
        <v>7</v>
      </c>
      <c r="G5" s="16" t="s">
        <v>8</v>
      </c>
      <c r="H5" s="16" t="s">
        <v>23</v>
      </c>
      <c r="I5" s="16" t="s">
        <v>20</v>
      </c>
      <c r="J5" s="16" t="s">
        <v>433</v>
      </c>
      <c r="K5" s="17" t="s">
        <v>170</v>
      </c>
      <c r="L5" s="17" t="s">
        <v>171</v>
      </c>
      <c r="M5" s="2" t="s">
        <v>172</v>
      </c>
      <c r="N5" s="16" t="s">
        <v>25</v>
      </c>
      <c r="O5" s="16" t="s">
        <v>13</v>
      </c>
      <c r="P5" s="2" t="s">
        <v>19</v>
      </c>
      <c r="Q5" s="15" t="s">
        <v>3</v>
      </c>
      <c r="R5" s="16" t="s">
        <v>4</v>
      </c>
      <c r="S5" s="16" t="s">
        <v>14</v>
      </c>
      <c r="T5" s="15" t="s">
        <v>16</v>
      </c>
      <c r="U5" s="18" t="s">
        <v>173</v>
      </c>
      <c r="V5" s="18" t="s">
        <v>175</v>
      </c>
      <c r="W5" s="18" t="s">
        <v>154</v>
      </c>
      <c r="X5" s="4" t="s">
        <v>174</v>
      </c>
      <c r="Y5" s="7" t="s">
        <v>168</v>
      </c>
      <c r="Z5" s="16" t="s">
        <v>169</v>
      </c>
    </row>
    <row r="6" spans="1:1025" customFormat="1" ht="15">
      <c r="A6" s="33">
        <v>1</v>
      </c>
      <c r="B6" s="22" t="s">
        <v>327</v>
      </c>
      <c r="C6" s="22" t="s">
        <v>291</v>
      </c>
      <c r="D6" s="22" t="s">
        <v>291</v>
      </c>
      <c r="E6" s="23" t="s">
        <v>328</v>
      </c>
      <c r="F6" s="23" t="s">
        <v>329</v>
      </c>
      <c r="G6" s="23" t="s">
        <v>313</v>
      </c>
      <c r="H6" s="25"/>
      <c r="I6" s="26" t="s">
        <v>330</v>
      </c>
      <c r="J6" s="23" t="s">
        <v>331</v>
      </c>
      <c r="K6" s="28">
        <v>44385</v>
      </c>
      <c r="L6" s="28">
        <v>44638</v>
      </c>
      <c r="M6" s="34">
        <f>L6-K6</f>
        <v>253</v>
      </c>
      <c r="N6" s="28">
        <v>44638</v>
      </c>
      <c r="O6" s="23"/>
      <c r="P6" s="34" t="str">
        <f t="shared" ref="P6:P69" ca="1" si="0">IF(($F$1-K6)&lt;=M6,"Dentro do Prazo","Fora do Prazo")</f>
        <v>Fora do Prazo</v>
      </c>
      <c r="Q6" s="22" t="s">
        <v>293</v>
      </c>
      <c r="R6" s="23" t="s">
        <v>442</v>
      </c>
      <c r="S6" s="23" t="s">
        <v>292</v>
      </c>
      <c r="T6" s="22" t="s">
        <v>446</v>
      </c>
      <c r="U6" s="30">
        <v>169671.37</v>
      </c>
      <c r="V6" s="30"/>
      <c r="W6" s="30">
        <v>169671.37</v>
      </c>
      <c r="X6" s="35">
        <f>(W6/(U6+V6))</f>
        <v>1</v>
      </c>
      <c r="Y6" s="36" t="str">
        <f>IF(J6="Paralisada", ($F$1-O6), " ")</f>
        <v xml:space="preserve"> </v>
      </c>
      <c r="Z6" s="24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</row>
    <row r="7" spans="1:1025" customFormat="1" ht="25.5">
      <c r="A7" s="33">
        <v>2</v>
      </c>
      <c r="B7" s="22" t="s">
        <v>332</v>
      </c>
      <c r="C7" s="22" t="s">
        <v>274</v>
      </c>
      <c r="D7" s="22" t="s">
        <v>274</v>
      </c>
      <c r="E7" s="23" t="s">
        <v>333</v>
      </c>
      <c r="F7" s="23" t="s">
        <v>334</v>
      </c>
      <c r="G7" s="23" t="s">
        <v>335</v>
      </c>
      <c r="H7" s="23"/>
      <c r="I7" s="26" t="s">
        <v>336</v>
      </c>
      <c r="J7" s="23" t="s">
        <v>153</v>
      </c>
      <c r="K7" s="28">
        <v>43486</v>
      </c>
      <c r="L7" s="28"/>
      <c r="M7" s="34">
        <f t="shared" ref="M7:M70" si="1">L7-K7</f>
        <v>-43486</v>
      </c>
      <c r="N7" s="23" t="s">
        <v>434</v>
      </c>
      <c r="O7" s="28">
        <v>43907</v>
      </c>
      <c r="P7" s="34" t="str">
        <f t="shared" ca="1" si="0"/>
        <v>Fora do Prazo</v>
      </c>
      <c r="Q7" s="22" t="s">
        <v>282</v>
      </c>
      <c r="R7" s="23" t="s">
        <v>442</v>
      </c>
      <c r="S7" s="23" t="s">
        <v>277</v>
      </c>
      <c r="T7" s="22" t="s">
        <v>447</v>
      </c>
      <c r="U7" s="30">
        <v>1026799.06</v>
      </c>
      <c r="V7" s="30">
        <v>180328.13</v>
      </c>
      <c r="W7" s="30">
        <v>1077771.73</v>
      </c>
      <c r="X7" s="35">
        <f t="shared" ref="X7:X70" si="2">(W7/(U7+V7))</f>
        <v>0.89284023997504358</v>
      </c>
      <c r="Y7" s="36">
        <f t="shared" ref="Y7:Y70" ca="1" si="3">IF(J7="Paralisada", ($F$1-O7), " ")</f>
        <v>1352</v>
      </c>
      <c r="Z7" s="24" t="s">
        <v>565</v>
      </c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</row>
    <row r="8" spans="1:1025" customFormat="1" ht="25.5">
      <c r="A8" s="33">
        <v>3</v>
      </c>
      <c r="B8" s="22" t="s">
        <v>337</v>
      </c>
      <c r="C8" s="22" t="s">
        <v>291</v>
      </c>
      <c r="D8" s="22" t="s">
        <v>291</v>
      </c>
      <c r="E8" s="23" t="s">
        <v>333</v>
      </c>
      <c r="F8" s="23" t="s">
        <v>338</v>
      </c>
      <c r="G8" s="23" t="s">
        <v>339</v>
      </c>
      <c r="H8" s="23"/>
      <c r="I8" s="26" t="s">
        <v>340</v>
      </c>
      <c r="J8" s="23" t="s">
        <v>12</v>
      </c>
      <c r="K8" s="28">
        <v>44578</v>
      </c>
      <c r="L8" s="28">
        <v>44758</v>
      </c>
      <c r="M8" s="34">
        <f t="shared" si="1"/>
        <v>180</v>
      </c>
      <c r="N8" s="23"/>
      <c r="O8" s="23"/>
      <c r="P8" s="34" t="str">
        <f t="shared" ca="1" si="0"/>
        <v>Fora do Prazo</v>
      </c>
      <c r="Q8" s="22" t="s">
        <v>294</v>
      </c>
      <c r="R8" s="23" t="s">
        <v>442</v>
      </c>
      <c r="S8" s="23" t="s">
        <v>37</v>
      </c>
      <c r="T8" s="22" t="s">
        <v>38</v>
      </c>
      <c r="U8" s="30">
        <v>442829.63</v>
      </c>
      <c r="V8" s="30">
        <v>100495.89</v>
      </c>
      <c r="W8" s="30">
        <v>591377.66</v>
      </c>
      <c r="X8" s="35">
        <f t="shared" si="2"/>
        <v>1.0884407932835549</v>
      </c>
      <c r="Y8" s="36" t="str">
        <f t="shared" si="3"/>
        <v xml:space="preserve"> </v>
      </c>
      <c r="Z8" s="24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</row>
    <row r="9" spans="1:1025" customFormat="1" ht="15">
      <c r="A9" s="33">
        <v>4</v>
      </c>
      <c r="B9" s="22" t="s">
        <v>341</v>
      </c>
      <c r="C9" s="22" t="s">
        <v>291</v>
      </c>
      <c r="D9" s="22" t="s">
        <v>291</v>
      </c>
      <c r="E9" s="23" t="s">
        <v>333</v>
      </c>
      <c r="F9" s="23" t="s">
        <v>342</v>
      </c>
      <c r="G9" s="23" t="s">
        <v>314</v>
      </c>
      <c r="H9" s="23"/>
      <c r="I9" s="26" t="s">
        <v>343</v>
      </c>
      <c r="J9" s="23" t="s">
        <v>12</v>
      </c>
      <c r="K9" s="28">
        <v>44494</v>
      </c>
      <c r="L9" s="28">
        <v>44756</v>
      </c>
      <c r="M9" s="34">
        <f t="shared" si="1"/>
        <v>262</v>
      </c>
      <c r="N9" s="23"/>
      <c r="O9" s="23"/>
      <c r="P9" s="34" t="str">
        <f t="shared" ca="1" si="0"/>
        <v>Fora do Prazo</v>
      </c>
      <c r="Q9" s="22" t="s">
        <v>295</v>
      </c>
      <c r="R9" s="23" t="s">
        <v>442</v>
      </c>
      <c r="S9" s="23" t="s">
        <v>309</v>
      </c>
      <c r="T9" s="22" t="s">
        <v>101</v>
      </c>
      <c r="U9" s="30">
        <v>168871.89</v>
      </c>
      <c r="V9" s="30">
        <v>18008.55</v>
      </c>
      <c r="W9" s="30">
        <v>186167.84</v>
      </c>
      <c r="X9" s="35">
        <f t="shared" si="2"/>
        <v>0.99618686685455149</v>
      </c>
      <c r="Y9" s="36" t="str">
        <f t="shared" si="3"/>
        <v xml:space="preserve"> </v>
      </c>
      <c r="Z9" s="24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</row>
    <row r="10" spans="1:1025" customFormat="1" ht="15">
      <c r="A10" s="33">
        <v>5</v>
      </c>
      <c r="B10" s="22" t="s">
        <v>344</v>
      </c>
      <c r="C10" s="22" t="s">
        <v>291</v>
      </c>
      <c r="D10" s="22" t="s">
        <v>291</v>
      </c>
      <c r="E10" s="23" t="s">
        <v>345</v>
      </c>
      <c r="F10" s="23" t="s">
        <v>346</v>
      </c>
      <c r="G10" s="23" t="s">
        <v>347</v>
      </c>
      <c r="H10" s="23"/>
      <c r="I10" s="26" t="s">
        <v>348</v>
      </c>
      <c r="J10" s="23" t="s">
        <v>331</v>
      </c>
      <c r="K10" s="28">
        <v>44529</v>
      </c>
      <c r="L10" s="28">
        <v>44643</v>
      </c>
      <c r="M10" s="34">
        <f t="shared" si="1"/>
        <v>114</v>
      </c>
      <c r="N10" s="28">
        <v>44648</v>
      </c>
      <c r="O10" s="23"/>
      <c r="P10" s="34" t="str">
        <f t="shared" ca="1" si="0"/>
        <v>Fora do Prazo</v>
      </c>
      <c r="Q10" s="22" t="s">
        <v>296</v>
      </c>
      <c r="R10" s="23" t="s">
        <v>442</v>
      </c>
      <c r="S10" s="23" t="s">
        <v>309</v>
      </c>
      <c r="T10" s="22" t="s">
        <v>101</v>
      </c>
      <c r="U10" s="30">
        <v>125740.96</v>
      </c>
      <c r="V10" s="30"/>
      <c r="W10" s="30">
        <v>125740.96</v>
      </c>
      <c r="X10" s="35">
        <f t="shared" si="2"/>
        <v>1</v>
      </c>
      <c r="Y10" s="36" t="str">
        <f t="shared" si="3"/>
        <v xml:space="preserve"> </v>
      </c>
      <c r="Z10" s="24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</row>
    <row r="11" spans="1:1025" customFormat="1" ht="25.5">
      <c r="A11" s="33">
        <v>6</v>
      </c>
      <c r="B11" s="22" t="s">
        <v>349</v>
      </c>
      <c r="C11" s="22" t="s">
        <v>291</v>
      </c>
      <c r="D11" s="22" t="s">
        <v>291</v>
      </c>
      <c r="E11" s="23" t="s">
        <v>345</v>
      </c>
      <c r="F11" s="23" t="s">
        <v>350</v>
      </c>
      <c r="G11" s="23" t="s">
        <v>351</v>
      </c>
      <c r="H11" s="23"/>
      <c r="I11" s="26" t="s">
        <v>352</v>
      </c>
      <c r="J11" s="23" t="s">
        <v>153</v>
      </c>
      <c r="K11" s="28">
        <v>44518</v>
      </c>
      <c r="L11" s="28">
        <v>44638</v>
      </c>
      <c r="M11" s="34">
        <f t="shared" si="1"/>
        <v>120</v>
      </c>
      <c r="N11" s="23"/>
      <c r="O11" s="28">
        <v>44613</v>
      </c>
      <c r="P11" s="34" t="str">
        <f t="shared" ca="1" si="0"/>
        <v>Fora do Prazo</v>
      </c>
      <c r="Q11" s="22" t="s">
        <v>312</v>
      </c>
      <c r="R11" s="23" t="s">
        <v>443</v>
      </c>
      <c r="S11" s="23" t="s">
        <v>448</v>
      </c>
      <c r="T11" s="22" t="s">
        <v>38</v>
      </c>
      <c r="U11" s="30">
        <v>879742.69</v>
      </c>
      <c r="V11" s="30"/>
      <c r="W11" s="30">
        <v>378163.88</v>
      </c>
      <c r="X11" s="35">
        <f t="shared" si="2"/>
        <v>0.42985737113655359</v>
      </c>
      <c r="Y11" s="36">
        <f t="shared" ca="1" si="3"/>
        <v>646</v>
      </c>
      <c r="Z11" s="24" t="s">
        <v>463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</row>
    <row r="12" spans="1:1025" customFormat="1" ht="25.5">
      <c r="A12" s="33">
        <v>7</v>
      </c>
      <c r="B12" s="22" t="s">
        <v>353</v>
      </c>
      <c r="C12" s="22" t="s">
        <v>291</v>
      </c>
      <c r="D12" s="22" t="s">
        <v>291</v>
      </c>
      <c r="E12" s="23" t="s">
        <v>345</v>
      </c>
      <c r="F12" s="23" t="s">
        <v>354</v>
      </c>
      <c r="G12" s="23" t="s">
        <v>315</v>
      </c>
      <c r="H12" s="23"/>
      <c r="I12" s="26" t="s">
        <v>355</v>
      </c>
      <c r="J12" s="23" t="s">
        <v>153</v>
      </c>
      <c r="K12" s="28">
        <v>44518</v>
      </c>
      <c r="L12" s="28">
        <v>44638</v>
      </c>
      <c r="M12" s="34">
        <f t="shared" si="1"/>
        <v>120</v>
      </c>
      <c r="N12" s="23"/>
      <c r="O12" s="28">
        <v>44613</v>
      </c>
      <c r="P12" s="34" t="str">
        <f t="shared" ca="1" si="0"/>
        <v>Fora do Prazo</v>
      </c>
      <c r="Q12" s="22" t="s">
        <v>297</v>
      </c>
      <c r="R12" s="23" t="s">
        <v>443</v>
      </c>
      <c r="S12" s="23" t="s">
        <v>448</v>
      </c>
      <c r="T12" s="22" t="s">
        <v>38</v>
      </c>
      <c r="U12" s="30">
        <v>1169873.1299999999</v>
      </c>
      <c r="V12" s="30"/>
      <c r="W12" s="30">
        <v>396780.52</v>
      </c>
      <c r="X12" s="35">
        <f t="shared" si="2"/>
        <v>0.33916542728013599</v>
      </c>
      <c r="Y12" s="36">
        <f t="shared" ca="1" si="3"/>
        <v>646</v>
      </c>
      <c r="Z12" s="24" t="s">
        <v>464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</row>
    <row r="13" spans="1:1025" customFormat="1" ht="25.5">
      <c r="A13" s="33">
        <v>8</v>
      </c>
      <c r="B13" s="22" t="s">
        <v>344</v>
      </c>
      <c r="C13" s="22" t="s">
        <v>356</v>
      </c>
      <c r="D13" s="22" t="s">
        <v>291</v>
      </c>
      <c r="E13" s="23"/>
      <c r="F13" s="23" t="s">
        <v>357</v>
      </c>
      <c r="G13" s="23" t="s">
        <v>358</v>
      </c>
      <c r="H13" s="23"/>
      <c r="I13" s="26" t="s">
        <v>359</v>
      </c>
      <c r="J13" s="23" t="s">
        <v>331</v>
      </c>
      <c r="K13" s="28">
        <v>44536</v>
      </c>
      <c r="L13" s="28">
        <v>44693</v>
      </c>
      <c r="M13" s="34">
        <f t="shared" si="1"/>
        <v>157</v>
      </c>
      <c r="N13" s="28">
        <v>44693</v>
      </c>
      <c r="O13" s="28"/>
      <c r="P13" s="34" t="str">
        <f t="shared" ca="1" si="0"/>
        <v>Fora do Prazo</v>
      </c>
      <c r="Q13" s="22" t="s">
        <v>298</v>
      </c>
      <c r="R13" s="23" t="s">
        <v>442</v>
      </c>
      <c r="S13" s="23" t="s">
        <v>449</v>
      </c>
      <c r="T13" s="22" t="s">
        <v>111</v>
      </c>
      <c r="U13" s="30">
        <v>107227.3</v>
      </c>
      <c r="V13" s="30"/>
      <c r="W13" s="30">
        <v>107227.3</v>
      </c>
      <c r="X13" s="35">
        <f t="shared" si="2"/>
        <v>1</v>
      </c>
      <c r="Y13" s="36" t="str">
        <f t="shared" si="3"/>
        <v xml:space="preserve"> </v>
      </c>
      <c r="Z13" s="24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</row>
    <row r="14" spans="1:1025" customFormat="1" ht="15">
      <c r="A14" s="33">
        <v>9</v>
      </c>
      <c r="B14" s="22" t="s">
        <v>360</v>
      </c>
      <c r="C14" s="22" t="s">
        <v>291</v>
      </c>
      <c r="D14" s="22" t="s">
        <v>291</v>
      </c>
      <c r="E14" s="23" t="s">
        <v>361</v>
      </c>
      <c r="F14" s="23" t="s">
        <v>350</v>
      </c>
      <c r="G14" s="23" t="s">
        <v>316</v>
      </c>
      <c r="H14" s="23"/>
      <c r="I14" s="26" t="s">
        <v>340</v>
      </c>
      <c r="J14" s="23" t="s">
        <v>12</v>
      </c>
      <c r="K14" s="28">
        <v>44459</v>
      </c>
      <c r="L14" s="28">
        <v>44760</v>
      </c>
      <c r="M14" s="34">
        <f t="shared" si="1"/>
        <v>301</v>
      </c>
      <c r="N14" s="29">
        <v>44900</v>
      </c>
      <c r="O14" s="23"/>
      <c r="P14" s="34" t="str">
        <f t="shared" ca="1" si="0"/>
        <v>Fora do Prazo</v>
      </c>
      <c r="Q14" s="22" t="s">
        <v>299</v>
      </c>
      <c r="R14" s="23" t="s">
        <v>442</v>
      </c>
      <c r="S14" s="23" t="s">
        <v>310</v>
      </c>
      <c r="T14" s="22" t="s">
        <v>22</v>
      </c>
      <c r="U14" s="30">
        <v>238782.98</v>
      </c>
      <c r="V14" s="30"/>
      <c r="W14" s="30">
        <v>235558.23</v>
      </c>
      <c r="X14" s="35">
        <f t="shared" si="2"/>
        <v>0.98649505923747161</v>
      </c>
      <c r="Y14" s="36" t="str">
        <f t="shared" si="3"/>
        <v xml:space="preserve"> </v>
      </c>
      <c r="Z14" s="24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</row>
    <row r="15" spans="1:1025" customFormat="1" ht="25.5">
      <c r="A15" s="33">
        <v>10</v>
      </c>
      <c r="B15" s="22" t="s">
        <v>362</v>
      </c>
      <c r="C15" s="22" t="s">
        <v>291</v>
      </c>
      <c r="D15" s="22" t="s">
        <v>291</v>
      </c>
      <c r="E15" s="23" t="s">
        <v>328</v>
      </c>
      <c r="F15" s="23" t="s">
        <v>363</v>
      </c>
      <c r="G15" s="23" t="s">
        <v>317</v>
      </c>
      <c r="H15" s="23"/>
      <c r="I15" s="26" t="s">
        <v>364</v>
      </c>
      <c r="J15" s="23" t="s">
        <v>12</v>
      </c>
      <c r="K15" s="28">
        <v>44503</v>
      </c>
      <c r="L15" s="28">
        <v>44781</v>
      </c>
      <c r="M15" s="34">
        <f t="shared" si="1"/>
        <v>278</v>
      </c>
      <c r="N15" s="23"/>
      <c r="O15" s="23"/>
      <c r="P15" s="34" t="str">
        <f t="shared" ca="1" si="0"/>
        <v>Fora do Prazo</v>
      </c>
      <c r="Q15" s="22" t="s">
        <v>300</v>
      </c>
      <c r="R15" s="23" t="s">
        <v>443</v>
      </c>
      <c r="S15" s="23" t="s">
        <v>310</v>
      </c>
      <c r="T15" s="22" t="s">
        <v>22</v>
      </c>
      <c r="U15" s="30">
        <v>560859.06999999995</v>
      </c>
      <c r="V15" s="30">
        <v>51529.84</v>
      </c>
      <c r="W15" s="30">
        <v>307876.76</v>
      </c>
      <c r="X15" s="35">
        <f t="shared" si="2"/>
        <v>0.50274711865699862</v>
      </c>
      <c r="Y15" s="36" t="str">
        <f t="shared" si="3"/>
        <v xml:space="preserve"> </v>
      </c>
      <c r="Z15" s="24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</row>
    <row r="16" spans="1:1025" customFormat="1" ht="25.5">
      <c r="A16" s="33">
        <v>11</v>
      </c>
      <c r="B16" s="22" t="s">
        <v>365</v>
      </c>
      <c r="C16" s="22" t="s">
        <v>291</v>
      </c>
      <c r="D16" s="22" t="s">
        <v>291</v>
      </c>
      <c r="E16" s="23" t="s">
        <v>333</v>
      </c>
      <c r="F16" s="23" t="s">
        <v>366</v>
      </c>
      <c r="G16" s="23" t="s">
        <v>318</v>
      </c>
      <c r="H16" s="23"/>
      <c r="I16" s="23" t="s">
        <v>367</v>
      </c>
      <c r="J16" s="23" t="s">
        <v>12</v>
      </c>
      <c r="K16" s="28">
        <v>44447</v>
      </c>
      <c r="L16" s="28">
        <v>44738</v>
      </c>
      <c r="M16" s="34">
        <f t="shared" si="1"/>
        <v>291</v>
      </c>
      <c r="N16" s="23"/>
      <c r="O16" s="23"/>
      <c r="P16" s="34" t="str">
        <f t="shared" ca="1" si="0"/>
        <v>Fora do Prazo</v>
      </c>
      <c r="Q16" s="22" t="s">
        <v>301</v>
      </c>
      <c r="R16" s="23" t="s">
        <v>442</v>
      </c>
      <c r="S16" s="23" t="s">
        <v>310</v>
      </c>
      <c r="T16" s="22" t="s">
        <v>450</v>
      </c>
      <c r="U16" s="30">
        <v>475010.25</v>
      </c>
      <c r="V16" s="30">
        <v>36353.22</v>
      </c>
      <c r="W16" s="30">
        <v>503115.36</v>
      </c>
      <c r="X16" s="35">
        <f t="shared" si="2"/>
        <v>0.98387035741915629</v>
      </c>
      <c r="Y16" s="36" t="str">
        <f t="shared" si="3"/>
        <v xml:space="preserve"> </v>
      </c>
      <c r="Z16" s="24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</row>
    <row r="17" spans="1:1025" customFormat="1" ht="15">
      <c r="A17" s="33">
        <v>12</v>
      </c>
      <c r="B17" s="22"/>
      <c r="C17" s="22" t="s">
        <v>291</v>
      </c>
      <c r="D17" s="22" t="s">
        <v>291</v>
      </c>
      <c r="E17" s="23" t="s">
        <v>328</v>
      </c>
      <c r="F17" s="23" t="s">
        <v>368</v>
      </c>
      <c r="G17" s="23" t="s">
        <v>369</v>
      </c>
      <c r="H17" s="23"/>
      <c r="I17" s="23" t="s">
        <v>370</v>
      </c>
      <c r="J17" s="23" t="s">
        <v>331</v>
      </c>
      <c r="K17" s="28">
        <v>42267</v>
      </c>
      <c r="L17" s="28"/>
      <c r="M17" s="34">
        <f t="shared" si="1"/>
        <v>-42267</v>
      </c>
      <c r="N17" s="23"/>
      <c r="O17" s="23"/>
      <c r="P17" s="34" t="str">
        <f t="shared" ca="1" si="0"/>
        <v>Fora do Prazo</v>
      </c>
      <c r="Q17" s="22" t="s">
        <v>290</v>
      </c>
      <c r="R17" s="23" t="s">
        <v>443</v>
      </c>
      <c r="S17" s="23" t="s">
        <v>279</v>
      </c>
      <c r="T17" s="22" t="s">
        <v>451</v>
      </c>
      <c r="U17" s="30"/>
      <c r="V17" s="30"/>
      <c r="W17" s="30">
        <v>25936302.530000001</v>
      </c>
      <c r="X17" s="35" t="e">
        <f t="shared" si="2"/>
        <v>#DIV/0!</v>
      </c>
      <c r="Y17" s="36" t="str">
        <f t="shared" si="3"/>
        <v xml:space="preserve"> </v>
      </c>
      <c r="Z17" s="24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</row>
    <row r="18" spans="1:1025" customFormat="1" ht="25.5">
      <c r="A18" s="33">
        <v>13</v>
      </c>
      <c r="B18" s="22" t="s">
        <v>371</v>
      </c>
      <c r="C18" s="22" t="s">
        <v>274</v>
      </c>
      <c r="D18" s="22" t="s">
        <v>274</v>
      </c>
      <c r="E18" s="23" t="s">
        <v>333</v>
      </c>
      <c r="F18" s="23"/>
      <c r="G18" s="23" t="s">
        <v>319</v>
      </c>
      <c r="H18" s="23"/>
      <c r="I18" s="23" t="s">
        <v>340</v>
      </c>
      <c r="J18" s="23" t="s">
        <v>12</v>
      </c>
      <c r="K18" s="28">
        <v>44543</v>
      </c>
      <c r="L18" s="28">
        <v>44725</v>
      </c>
      <c r="M18" s="34">
        <f t="shared" si="1"/>
        <v>182</v>
      </c>
      <c r="N18" s="28">
        <v>44747</v>
      </c>
      <c r="O18" s="23"/>
      <c r="P18" s="34" t="str">
        <f t="shared" ca="1" si="0"/>
        <v>Fora do Prazo</v>
      </c>
      <c r="Q18" s="22" t="s">
        <v>302</v>
      </c>
      <c r="R18" s="23" t="s">
        <v>442</v>
      </c>
      <c r="S18" s="23" t="s">
        <v>309</v>
      </c>
      <c r="T18" s="22" t="s">
        <v>101</v>
      </c>
      <c r="U18" s="30">
        <v>38342.31</v>
      </c>
      <c r="V18" s="30"/>
      <c r="W18" s="30">
        <v>4482.66</v>
      </c>
      <c r="X18" s="35">
        <f t="shared" si="2"/>
        <v>0.11691157887983275</v>
      </c>
      <c r="Y18" s="36" t="str">
        <f t="shared" si="3"/>
        <v xml:space="preserve"> </v>
      </c>
      <c r="Z18" s="24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</row>
    <row r="19" spans="1:1025" customFormat="1" ht="25.5">
      <c r="A19" s="33">
        <v>14</v>
      </c>
      <c r="B19" s="22" t="s">
        <v>372</v>
      </c>
      <c r="C19" s="22" t="s">
        <v>273</v>
      </c>
      <c r="D19" s="22" t="s">
        <v>273</v>
      </c>
      <c r="E19" s="23" t="s">
        <v>328</v>
      </c>
      <c r="F19" s="23" t="s">
        <v>373</v>
      </c>
      <c r="G19" s="23" t="s">
        <v>320</v>
      </c>
      <c r="H19" s="23"/>
      <c r="I19" s="23" t="s">
        <v>340</v>
      </c>
      <c r="J19" s="23" t="s">
        <v>331</v>
      </c>
      <c r="K19" s="28">
        <v>44518</v>
      </c>
      <c r="L19" s="28">
        <v>44638</v>
      </c>
      <c r="M19" s="34">
        <f t="shared" si="1"/>
        <v>120</v>
      </c>
      <c r="N19" s="28">
        <v>44638</v>
      </c>
      <c r="O19" s="23"/>
      <c r="P19" s="34" t="str">
        <f t="shared" ca="1" si="0"/>
        <v>Fora do Prazo</v>
      </c>
      <c r="Q19" s="22" t="s">
        <v>303</v>
      </c>
      <c r="R19" s="23" t="s">
        <v>443</v>
      </c>
      <c r="S19" s="23" t="s">
        <v>449</v>
      </c>
      <c r="T19" s="22" t="s">
        <v>111</v>
      </c>
      <c r="U19" s="30">
        <v>86399.42</v>
      </c>
      <c r="V19" s="30"/>
      <c r="W19" s="30">
        <v>86399.42</v>
      </c>
      <c r="X19" s="35">
        <f t="shared" si="2"/>
        <v>1</v>
      </c>
      <c r="Y19" s="36" t="str">
        <f t="shared" si="3"/>
        <v xml:space="preserve"> </v>
      </c>
      <c r="Z19" s="24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</row>
    <row r="20" spans="1:1025" customFormat="1" ht="25.5">
      <c r="A20" s="33">
        <v>15</v>
      </c>
      <c r="B20" s="22" t="s">
        <v>374</v>
      </c>
      <c r="C20" s="22" t="s">
        <v>274</v>
      </c>
      <c r="D20" s="22" t="s">
        <v>274</v>
      </c>
      <c r="E20" s="23" t="s">
        <v>333</v>
      </c>
      <c r="F20" s="23" t="s">
        <v>375</v>
      </c>
      <c r="G20" s="23" t="s">
        <v>321</v>
      </c>
      <c r="H20" s="23"/>
      <c r="I20" s="23" t="s">
        <v>376</v>
      </c>
      <c r="J20" s="23" t="s">
        <v>12</v>
      </c>
      <c r="K20" s="28">
        <v>44503</v>
      </c>
      <c r="L20" s="28">
        <v>44776</v>
      </c>
      <c r="M20" s="34">
        <f t="shared" si="1"/>
        <v>273</v>
      </c>
      <c r="N20" s="23"/>
      <c r="O20" s="23"/>
      <c r="P20" s="34" t="str">
        <f t="shared" ca="1" si="0"/>
        <v>Fora do Prazo</v>
      </c>
      <c r="Q20" s="22" t="s">
        <v>304</v>
      </c>
      <c r="R20" s="23" t="s">
        <v>444</v>
      </c>
      <c r="S20" s="23" t="s">
        <v>52</v>
      </c>
      <c r="T20" s="22" t="s">
        <v>452</v>
      </c>
      <c r="U20" s="30">
        <v>477190.06</v>
      </c>
      <c r="V20" s="30"/>
      <c r="W20" s="30">
        <v>426801.91999999998</v>
      </c>
      <c r="X20" s="35">
        <f t="shared" si="2"/>
        <v>0.89440655993546891</v>
      </c>
      <c r="Y20" s="36" t="str">
        <f t="shared" si="3"/>
        <v xml:space="preserve"> </v>
      </c>
      <c r="Z20" s="24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</row>
    <row r="21" spans="1:1025" customFormat="1" ht="25.5">
      <c r="A21" s="33">
        <v>16</v>
      </c>
      <c r="B21" s="22" t="s">
        <v>377</v>
      </c>
      <c r="C21" s="22" t="s">
        <v>275</v>
      </c>
      <c r="D21" s="22" t="s">
        <v>273</v>
      </c>
      <c r="E21" s="23" t="s">
        <v>378</v>
      </c>
      <c r="F21" s="23" t="s">
        <v>379</v>
      </c>
      <c r="G21" s="23" t="s">
        <v>322</v>
      </c>
      <c r="H21" s="23"/>
      <c r="I21" s="23" t="s">
        <v>380</v>
      </c>
      <c r="J21" s="23" t="s">
        <v>12</v>
      </c>
      <c r="K21" s="28">
        <v>44519</v>
      </c>
      <c r="L21" s="28">
        <v>44789</v>
      </c>
      <c r="M21" s="34">
        <f t="shared" si="1"/>
        <v>270</v>
      </c>
      <c r="N21" s="23"/>
      <c r="O21" s="23"/>
      <c r="P21" s="34" t="str">
        <f t="shared" ca="1" si="0"/>
        <v>Fora do Prazo</v>
      </c>
      <c r="Q21" s="22" t="s">
        <v>305</v>
      </c>
      <c r="R21" s="23" t="s">
        <v>443</v>
      </c>
      <c r="S21" s="23" t="s">
        <v>449</v>
      </c>
      <c r="T21" s="22" t="s">
        <v>111</v>
      </c>
      <c r="U21" s="30">
        <v>649142.49</v>
      </c>
      <c r="V21" s="30">
        <v>14873.58</v>
      </c>
      <c r="W21" s="30">
        <v>520232.46</v>
      </c>
      <c r="X21" s="35">
        <f t="shared" si="2"/>
        <v>0.7834636592454759</v>
      </c>
      <c r="Y21" s="36" t="str">
        <f t="shared" si="3"/>
        <v xml:space="preserve"> </v>
      </c>
      <c r="Z21" s="24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</row>
    <row r="22" spans="1:1025" customFormat="1" ht="15">
      <c r="A22" s="33">
        <v>17</v>
      </c>
      <c r="B22" s="22" t="s">
        <v>381</v>
      </c>
      <c r="C22" s="22" t="s">
        <v>275</v>
      </c>
      <c r="D22" s="22" t="s">
        <v>275</v>
      </c>
      <c r="E22" s="23" t="s">
        <v>345</v>
      </c>
      <c r="F22" s="23" t="s">
        <v>382</v>
      </c>
      <c r="G22" s="23" t="s">
        <v>323</v>
      </c>
      <c r="H22" s="23"/>
      <c r="I22" s="23" t="s">
        <v>355</v>
      </c>
      <c r="J22" s="23" t="s">
        <v>12</v>
      </c>
      <c r="K22" s="28">
        <v>44454</v>
      </c>
      <c r="L22" s="28">
        <v>44757</v>
      </c>
      <c r="M22" s="34">
        <f t="shared" si="1"/>
        <v>303</v>
      </c>
      <c r="N22" s="23"/>
      <c r="O22" s="23"/>
      <c r="P22" s="34" t="str">
        <f t="shared" ca="1" si="0"/>
        <v>Fora do Prazo</v>
      </c>
      <c r="Q22" s="22" t="s">
        <v>306</v>
      </c>
      <c r="R22" s="23" t="s">
        <v>445</v>
      </c>
      <c r="S22" s="23" t="s">
        <v>448</v>
      </c>
      <c r="T22" s="22" t="s">
        <v>38</v>
      </c>
      <c r="U22" s="30">
        <v>8152000</v>
      </c>
      <c r="V22" s="30"/>
      <c r="W22" s="30">
        <v>4821156.4000000004</v>
      </c>
      <c r="X22" s="35">
        <f t="shared" si="2"/>
        <v>0.5914078017664377</v>
      </c>
      <c r="Y22" s="36" t="str">
        <f t="shared" si="3"/>
        <v xml:space="preserve"> </v>
      </c>
      <c r="Z22" s="24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</row>
    <row r="23" spans="1:1025" customFormat="1" ht="15">
      <c r="A23" s="33">
        <v>18</v>
      </c>
      <c r="B23" s="22" t="s">
        <v>383</v>
      </c>
      <c r="C23" s="22" t="s">
        <v>291</v>
      </c>
      <c r="D23" s="22" t="s">
        <v>291</v>
      </c>
      <c r="E23" s="23" t="s">
        <v>328</v>
      </c>
      <c r="F23" s="23" t="s">
        <v>471</v>
      </c>
      <c r="G23" s="23" t="s">
        <v>324</v>
      </c>
      <c r="H23" s="23"/>
      <c r="I23" s="23" t="s">
        <v>384</v>
      </c>
      <c r="J23" s="23" t="s">
        <v>12</v>
      </c>
      <c r="K23" s="28">
        <v>44417</v>
      </c>
      <c r="L23" s="28">
        <v>44782</v>
      </c>
      <c r="M23" s="34">
        <f t="shared" si="1"/>
        <v>365</v>
      </c>
      <c r="N23" s="23"/>
      <c r="O23" s="23"/>
      <c r="P23" s="34" t="str">
        <f t="shared" ca="1" si="0"/>
        <v>Fora do Prazo</v>
      </c>
      <c r="Q23" s="22" t="s">
        <v>307</v>
      </c>
      <c r="R23" s="23" t="s">
        <v>443</v>
      </c>
      <c r="S23" s="23" t="s">
        <v>311</v>
      </c>
      <c r="T23" s="22" t="s">
        <v>453</v>
      </c>
      <c r="U23" s="30">
        <v>14929273.960000001</v>
      </c>
      <c r="V23" s="30"/>
      <c r="W23" s="30">
        <v>9923924.0500000007</v>
      </c>
      <c r="X23" s="35">
        <f t="shared" si="2"/>
        <v>0.66472918084222765</v>
      </c>
      <c r="Y23" s="36" t="str">
        <f t="shared" si="3"/>
        <v xml:space="preserve"> </v>
      </c>
      <c r="Z23" s="24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</row>
    <row r="24" spans="1:1025" customFormat="1" ht="15">
      <c r="A24" s="33">
        <v>19</v>
      </c>
      <c r="B24" s="22" t="s">
        <v>385</v>
      </c>
      <c r="C24" s="22" t="s">
        <v>291</v>
      </c>
      <c r="D24" s="22" t="s">
        <v>291</v>
      </c>
      <c r="E24" s="23" t="s">
        <v>361</v>
      </c>
      <c r="F24" s="23" t="s">
        <v>386</v>
      </c>
      <c r="G24" s="23" t="s">
        <v>325</v>
      </c>
      <c r="H24" s="23"/>
      <c r="I24" s="23" t="s">
        <v>387</v>
      </c>
      <c r="J24" s="98" t="s">
        <v>12</v>
      </c>
      <c r="K24" s="28">
        <v>44265</v>
      </c>
      <c r="L24" s="28">
        <v>44813</v>
      </c>
      <c r="M24" s="34">
        <f t="shared" si="1"/>
        <v>548</v>
      </c>
      <c r="N24" s="23"/>
      <c r="O24" s="23"/>
      <c r="P24" s="34" t="str">
        <f t="shared" ca="1" si="0"/>
        <v>Fora do Prazo</v>
      </c>
      <c r="Q24" s="22" t="s">
        <v>308</v>
      </c>
      <c r="R24" s="23" t="s">
        <v>443</v>
      </c>
      <c r="S24" s="23" t="s">
        <v>310</v>
      </c>
      <c r="T24" s="22" t="s">
        <v>22</v>
      </c>
      <c r="U24" s="30">
        <v>418175.82</v>
      </c>
      <c r="V24" s="30"/>
      <c r="W24" s="30">
        <v>232298.49</v>
      </c>
      <c r="X24" s="35">
        <f t="shared" si="2"/>
        <v>0.55550435699510314</v>
      </c>
      <c r="Y24" s="36" t="str">
        <f t="shared" si="3"/>
        <v xml:space="preserve"> </v>
      </c>
      <c r="Z24" s="24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</row>
    <row r="25" spans="1:1025" customFormat="1" ht="15">
      <c r="A25" s="33">
        <v>20</v>
      </c>
      <c r="B25" s="22" t="s">
        <v>388</v>
      </c>
      <c r="C25" s="22" t="s">
        <v>272</v>
      </c>
      <c r="D25" s="22" t="s">
        <v>272</v>
      </c>
      <c r="E25" s="23" t="s">
        <v>345</v>
      </c>
      <c r="F25" s="23" t="s">
        <v>389</v>
      </c>
      <c r="G25" s="23" t="s">
        <v>390</v>
      </c>
      <c r="H25" s="23"/>
      <c r="I25" s="23" t="s">
        <v>391</v>
      </c>
      <c r="J25" s="23" t="s">
        <v>331</v>
      </c>
      <c r="K25" s="28">
        <v>44123</v>
      </c>
      <c r="L25" s="28">
        <v>44217</v>
      </c>
      <c r="M25" s="34">
        <f t="shared" si="1"/>
        <v>94</v>
      </c>
      <c r="N25" s="28">
        <v>44217</v>
      </c>
      <c r="O25" s="23"/>
      <c r="P25" s="34" t="str">
        <f t="shared" ca="1" si="0"/>
        <v>Fora do Prazo</v>
      </c>
      <c r="Q25" s="22" t="s">
        <v>280</v>
      </c>
      <c r="R25" s="23" t="s">
        <v>442</v>
      </c>
      <c r="S25" s="23">
        <v>1818</v>
      </c>
      <c r="T25" s="22" t="s">
        <v>454</v>
      </c>
      <c r="U25" s="30">
        <v>148936.85</v>
      </c>
      <c r="V25" s="30"/>
      <c r="W25" s="30">
        <v>147895.38</v>
      </c>
      <c r="X25" s="35">
        <f t="shared" si="2"/>
        <v>0.99300730477380172</v>
      </c>
      <c r="Y25" s="36" t="str">
        <f t="shared" si="3"/>
        <v xml:space="preserve"> </v>
      </c>
      <c r="Z25" s="24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</row>
    <row r="26" spans="1:1025" customFormat="1" ht="38.25">
      <c r="A26" s="33">
        <v>21</v>
      </c>
      <c r="B26" s="22" t="s">
        <v>392</v>
      </c>
      <c r="C26" s="22" t="s">
        <v>272</v>
      </c>
      <c r="D26" s="22" t="s">
        <v>272</v>
      </c>
      <c r="E26" s="23" t="s">
        <v>345</v>
      </c>
      <c r="F26" s="23" t="s">
        <v>389</v>
      </c>
      <c r="G26" s="23" t="s">
        <v>393</v>
      </c>
      <c r="H26" s="23"/>
      <c r="I26" s="23" t="s">
        <v>391</v>
      </c>
      <c r="J26" s="23" t="s">
        <v>394</v>
      </c>
      <c r="K26" s="28">
        <v>44174</v>
      </c>
      <c r="L26" s="28">
        <v>44217</v>
      </c>
      <c r="M26" s="34">
        <f t="shared" si="1"/>
        <v>43</v>
      </c>
      <c r="N26" s="28"/>
      <c r="O26" s="23"/>
      <c r="P26" s="34" t="str">
        <f t="shared" ca="1" si="0"/>
        <v>Fora do Prazo</v>
      </c>
      <c r="Q26" s="22" t="s">
        <v>281</v>
      </c>
      <c r="R26" s="23" t="s">
        <v>442</v>
      </c>
      <c r="S26" s="23" t="s">
        <v>455</v>
      </c>
      <c r="T26" s="22" t="s">
        <v>456</v>
      </c>
      <c r="U26" s="30">
        <v>109963.64</v>
      </c>
      <c r="V26" s="30"/>
      <c r="W26" s="38">
        <v>0</v>
      </c>
      <c r="X26" s="35">
        <f t="shared" si="2"/>
        <v>0</v>
      </c>
      <c r="Y26" s="36" t="str">
        <f t="shared" si="3"/>
        <v xml:space="preserve"> </v>
      </c>
      <c r="Z26" s="24" t="s">
        <v>465</v>
      </c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</row>
    <row r="27" spans="1:1025" customFormat="1" ht="15">
      <c r="A27" s="33">
        <v>22</v>
      </c>
      <c r="B27" s="22" t="s">
        <v>395</v>
      </c>
      <c r="C27" s="22" t="s">
        <v>274</v>
      </c>
      <c r="D27" s="22" t="s">
        <v>274</v>
      </c>
      <c r="E27" s="23" t="s">
        <v>333</v>
      </c>
      <c r="F27" s="23" t="s">
        <v>396</v>
      </c>
      <c r="G27" s="23"/>
      <c r="H27" s="23"/>
      <c r="I27" s="23" t="s">
        <v>367</v>
      </c>
      <c r="J27" s="23" t="s">
        <v>331</v>
      </c>
      <c r="K27" s="28">
        <v>44228</v>
      </c>
      <c r="L27" s="28">
        <v>44407</v>
      </c>
      <c r="M27" s="34">
        <f t="shared" si="1"/>
        <v>179</v>
      </c>
      <c r="N27" s="28">
        <v>44407</v>
      </c>
      <c r="O27" s="23"/>
      <c r="P27" s="34" t="str">
        <f t="shared" ca="1" si="0"/>
        <v>Fora do Prazo</v>
      </c>
      <c r="Q27" s="22" t="s">
        <v>283</v>
      </c>
      <c r="R27" s="23" t="s">
        <v>442</v>
      </c>
      <c r="S27" s="23" t="s">
        <v>278</v>
      </c>
      <c r="T27" s="22" t="s">
        <v>269</v>
      </c>
      <c r="U27" s="30">
        <v>46060.78</v>
      </c>
      <c r="V27" s="30"/>
      <c r="W27" s="30">
        <v>46060.78</v>
      </c>
      <c r="X27" s="35">
        <f t="shared" si="2"/>
        <v>1</v>
      </c>
      <c r="Y27" s="36" t="str">
        <f t="shared" si="3"/>
        <v xml:space="preserve"> </v>
      </c>
      <c r="Z27" s="24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</row>
    <row r="28" spans="1:1025" customFormat="1" ht="15">
      <c r="A28" s="33">
        <v>23</v>
      </c>
      <c r="B28" s="22" t="s">
        <v>397</v>
      </c>
      <c r="C28" s="22" t="s">
        <v>274</v>
      </c>
      <c r="D28" s="22" t="s">
        <v>274</v>
      </c>
      <c r="E28" s="23" t="s">
        <v>333</v>
      </c>
      <c r="F28" s="23" t="s">
        <v>398</v>
      </c>
      <c r="G28" s="23"/>
      <c r="H28" s="23"/>
      <c r="I28" s="23" t="s">
        <v>387</v>
      </c>
      <c r="J28" s="23" t="s">
        <v>331</v>
      </c>
      <c r="K28" s="28">
        <v>44221</v>
      </c>
      <c r="L28" s="28">
        <v>44280</v>
      </c>
      <c r="M28" s="34">
        <f t="shared" si="1"/>
        <v>59</v>
      </c>
      <c r="N28" s="28">
        <v>44280</v>
      </c>
      <c r="O28" s="23"/>
      <c r="P28" s="34" t="str">
        <f t="shared" ca="1" si="0"/>
        <v>Fora do Prazo</v>
      </c>
      <c r="Q28" s="22" t="s">
        <v>284</v>
      </c>
      <c r="R28" s="23" t="s">
        <v>442</v>
      </c>
      <c r="S28" s="23" t="s">
        <v>66</v>
      </c>
      <c r="T28" s="22" t="s">
        <v>67</v>
      </c>
      <c r="U28" s="30">
        <v>37558.300000000003</v>
      </c>
      <c r="V28" s="30"/>
      <c r="W28" s="30">
        <v>37558.300000000003</v>
      </c>
      <c r="X28" s="35">
        <f t="shared" si="2"/>
        <v>1</v>
      </c>
      <c r="Y28" s="36" t="str">
        <f t="shared" si="3"/>
        <v xml:space="preserve"> </v>
      </c>
      <c r="Z28" s="24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</row>
    <row r="29" spans="1:1025" customFormat="1" ht="15">
      <c r="A29" s="33">
        <v>24</v>
      </c>
      <c r="B29" s="22" t="s">
        <v>399</v>
      </c>
      <c r="C29" s="22" t="s">
        <v>274</v>
      </c>
      <c r="D29" s="22" t="s">
        <v>274</v>
      </c>
      <c r="E29" s="23" t="s">
        <v>333</v>
      </c>
      <c r="F29" s="23" t="s">
        <v>400</v>
      </c>
      <c r="G29" s="23"/>
      <c r="H29" s="23"/>
      <c r="I29" s="23" t="s">
        <v>340</v>
      </c>
      <c r="J29" s="23" t="s">
        <v>331</v>
      </c>
      <c r="K29" s="28">
        <v>44207</v>
      </c>
      <c r="L29" s="28">
        <v>44297</v>
      </c>
      <c r="M29" s="34">
        <f t="shared" si="1"/>
        <v>90</v>
      </c>
      <c r="N29" s="28">
        <v>44297</v>
      </c>
      <c r="O29" s="23"/>
      <c r="P29" s="34" t="str">
        <f t="shared" ca="1" si="0"/>
        <v>Fora do Prazo</v>
      </c>
      <c r="Q29" s="22" t="s">
        <v>285</v>
      </c>
      <c r="R29" s="23"/>
      <c r="S29" s="23" t="s">
        <v>277</v>
      </c>
      <c r="T29" s="22" t="s">
        <v>447</v>
      </c>
      <c r="U29" s="30">
        <v>108435.33</v>
      </c>
      <c r="V29" s="30"/>
      <c r="W29" s="30">
        <v>108435.33</v>
      </c>
      <c r="X29" s="35">
        <f t="shared" si="2"/>
        <v>1</v>
      </c>
      <c r="Y29" s="36" t="str">
        <f t="shared" si="3"/>
        <v xml:space="preserve"> </v>
      </c>
      <c r="Z29" s="24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</row>
    <row r="30" spans="1:1025" customFormat="1" ht="38.25">
      <c r="A30" s="33">
        <v>25</v>
      </c>
      <c r="B30" s="22" t="s">
        <v>401</v>
      </c>
      <c r="C30" s="22" t="s">
        <v>291</v>
      </c>
      <c r="D30" s="22" t="s">
        <v>291</v>
      </c>
      <c r="E30" s="23" t="s">
        <v>333</v>
      </c>
      <c r="F30" s="23" t="s">
        <v>402</v>
      </c>
      <c r="G30" s="23" t="s">
        <v>316</v>
      </c>
      <c r="H30" s="23"/>
      <c r="I30" s="23" t="s">
        <v>340</v>
      </c>
      <c r="J30" s="99" t="s">
        <v>394</v>
      </c>
      <c r="K30" s="28">
        <v>44138</v>
      </c>
      <c r="L30" s="28">
        <v>44253</v>
      </c>
      <c r="M30" s="34">
        <f t="shared" si="1"/>
        <v>115</v>
      </c>
      <c r="N30" s="23"/>
      <c r="O30" s="23"/>
      <c r="P30" s="34" t="str">
        <f t="shared" ca="1" si="0"/>
        <v>Fora do Prazo</v>
      </c>
      <c r="Q30" s="22" t="s">
        <v>286</v>
      </c>
      <c r="R30" s="23" t="s">
        <v>442</v>
      </c>
      <c r="S30" s="23" t="s">
        <v>455</v>
      </c>
      <c r="T30" s="22" t="s">
        <v>457</v>
      </c>
      <c r="U30" s="30">
        <v>238782.98</v>
      </c>
      <c r="V30" s="30"/>
      <c r="W30" s="30">
        <v>176490.82</v>
      </c>
      <c r="X30" s="35">
        <f t="shared" si="2"/>
        <v>0.73912646537873006</v>
      </c>
      <c r="Y30" s="36" t="str">
        <f t="shared" si="3"/>
        <v xml:space="preserve"> </v>
      </c>
      <c r="Z30" s="24" t="s">
        <v>465</v>
      </c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</row>
    <row r="31" spans="1:1025" customFormat="1" ht="15">
      <c r="A31" s="33">
        <v>26</v>
      </c>
      <c r="B31" s="22" t="s">
        <v>403</v>
      </c>
      <c r="C31" s="22" t="s">
        <v>291</v>
      </c>
      <c r="D31" s="22" t="s">
        <v>291</v>
      </c>
      <c r="E31" s="23" t="s">
        <v>345</v>
      </c>
      <c r="F31" s="23" t="s">
        <v>404</v>
      </c>
      <c r="G31" s="23" t="s">
        <v>405</v>
      </c>
      <c r="H31" s="23"/>
      <c r="I31" s="23" t="s">
        <v>352</v>
      </c>
      <c r="J31" s="23" t="s">
        <v>331</v>
      </c>
      <c r="K31" s="28">
        <v>44176</v>
      </c>
      <c r="L31" s="28">
        <v>44356</v>
      </c>
      <c r="M31" s="34">
        <f t="shared" si="1"/>
        <v>180</v>
      </c>
      <c r="N31" s="28">
        <v>44356</v>
      </c>
      <c r="O31" s="23"/>
      <c r="P31" s="34" t="str">
        <f t="shared" ca="1" si="0"/>
        <v>Fora do Prazo</v>
      </c>
      <c r="Q31" s="22" t="s">
        <v>287</v>
      </c>
      <c r="R31" s="23" t="s">
        <v>442</v>
      </c>
      <c r="S31" s="23" t="s">
        <v>448</v>
      </c>
      <c r="T31" s="22" t="s">
        <v>458</v>
      </c>
      <c r="U31" s="30">
        <v>537197.37</v>
      </c>
      <c r="V31" s="30"/>
      <c r="W31" s="30">
        <v>537197.37</v>
      </c>
      <c r="X31" s="35">
        <f t="shared" si="2"/>
        <v>1</v>
      </c>
      <c r="Y31" s="36" t="str">
        <f t="shared" si="3"/>
        <v xml:space="preserve"> </v>
      </c>
      <c r="Z31" s="24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</row>
    <row r="32" spans="1:1025" customFormat="1" ht="25.5">
      <c r="A32" s="33">
        <v>27</v>
      </c>
      <c r="B32" s="22" t="s">
        <v>406</v>
      </c>
      <c r="C32" s="22" t="s">
        <v>275</v>
      </c>
      <c r="D32" s="22" t="s">
        <v>275</v>
      </c>
      <c r="E32" s="23" t="s">
        <v>345</v>
      </c>
      <c r="F32" s="23" t="s">
        <v>338</v>
      </c>
      <c r="G32" s="23" t="s">
        <v>407</v>
      </c>
      <c r="H32" s="23"/>
      <c r="I32" s="23" t="s">
        <v>384</v>
      </c>
      <c r="J32" s="23" t="s">
        <v>331</v>
      </c>
      <c r="K32" s="28">
        <v>44043</v>
      </c>
      <c r="L32" s="28">
        <v>44226</v>
      </c>
      <c r="M32" s="34">
        <f t="shared" si="1"/>
        <v>183</v>
      </c>
      <c r="N32" s="28">
        <v>44345</v>
      </c>
      <c r="O32" s="23"/>
      <c r="P32" s="34" t="str">
        <f t="shared" ca="1" si="0"/>
        <v>Fora do Prazo</v>
      </c>
      <c r="Q32" s="22" t="s">
        <v>288</v>
      </c>
      <c r="R32" s="23" t="s">
        <v>445</v>
      </c>
      <c r="S32" s="23" t="s">
        <v>448</v>
      </c>
      <c r="T32" s="22" t="s">
        <v>458</v>
      </c>
      <c r="U32" s="30">
        <v>1721679.76</v>
      </c>
      <c r="V32" s="30">
        <v>304627.57</v>
      </c>
      <c r="W32" s="30">
        <f>V32+U32</f>
        <v>2026307.33</v>
      </c>
      <c r="X32" s="35">
        <f t="shared" si="2"/>
        <v>1</v>
      </c>
      <c r="Y32" s="36" t="str">
        <f t="shared" si="3"/>
        <v xml:space="preserve"> </v>
      </c>
      <c r="Z32" s="24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I32" s="37"/>
      <c r="AMJ32" s="37"/>
      <c r="AMK32" s="37"/>
    </row>
    <row r="33" spans="1:1025" customFormat="1" ht="15">
      <c r="A33" s="33">
        <v>28</v>
      </c>
      <c r="B33" s="22" t="s">
        <v>408</v>
      </c>
      <c r="C33" s="22" t="s">
        <v>276</v>
      </c>
      <c r="D33" s="22" t="s">
        <v>276</v>
      </c>
      <c r="E33" s="23" t="s">
        <v>409</v>
      </c>
      <c r="F33" s="23" t="s">
        <v>410</v>
      </c>
      <c r="G33" s="23"/>
      <c r="H33" s="23"/>
      <c r="I33" s="23" t="s">
        <v>411</v>
      </c>
      <c r="J33" s="23" t="s">
        <v>331</v>
      </c>
      <c r="K33" s="28">
        <v>44249</v>
      </c>
      <c r="L33" s="28">
        <v>44279</v>
      </c>
      <c r="M33" s="34">
        <f t="shared" si="1"/>
        <v>30</v>
      </c>
      <c r="N33" s="28">
        <v>44279</v>
      </c>
      <c r="O33" s="23"/>
      <c r="P33" s="34" t="str">
        <f t="shared" ca="1" si="0"/>
        <v>Fora do Prazo</v>
      </c>
      <c r="Q33" s="22" t="s">
        <v>289</v>
      </c>
      <c r="R33" s="23" t="s">
        <v>442</v>
      </c>
      <c r="S33" s="23" t="s">
        <v>449</v>
      </c>
      <c r="T33" s="22" t="s">
        <v>111</v>
      </c>
      <c r="U33" s="30">
        <v>83900</v>
      </c>
      <c r="V33" s="30"/>
      <c r="W33" s="30">
        <v>83900</v>
      </c>
      <c r="X33" s="35">
        <f t="shared" si="2"/>
        <v>1</v>
      </c>
      <c r="Y33" s="36" t="str">
        <f t="shared" si="3"/>
        <v xml:space="preserve"> </v>
      </c>
      <c r="Z33" s="24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</row>
    <row r="34" spans="1:1025" customFormat="1" ht="25.5">
      <c r="A34" s="33">
        <v>29</v>
      </c>
      <c r="B34" s="22" t="s">
        <v>412</v>
      </c>
      <c r="C34" s="22" t="s">
        <v>274</v>
      </c>
      <c r="D34" s="22" t="s">
        <v>274</v>
      </c>
      <c r="E34" s="23" t="s">
        <v>328</v>
      </c>
      <c r="F34" s="23" t="s">
        <v>413</v>
      </c>
      <c r="G34" s="23" t="s">
        <v>317</v>
      </c>
      <c r="H34" s="23"/>
      <c r="I34" s="23" t="s">
        <v>367</v>
      </c>
      <c r="J34" s="23" t="s">
        <v>12</v>
      </c>
      <c r="K34" s="28">
        <v>44726</v>
      </c>
      <c r="L34" s="28">
        <v>44970</v>
      </c>
      <c r="M34" s="34">
        <f t="shared" si="1"/>
        <v>244</v>
      </c>
      <c r="N34" s="23"/>
      <c r="O34" s="23"/>
      <c r="P34" s="34" t="str">
        <f t="shared" ca="1" si="0"/>
        <v>Fora do Prazo</v>
      </c>
      <c r="Q34" s="22" t="s">
        <v>435</v>
      </c>
      <c r="R34" s="23" t="s">
        <v>444</v>
      </c>
      <c r="S34" s="23" t="s">
        <v>449</v>
      </c>
      <c r="T34" s="22" t="s">
        <v>111</v>
      </c>
      <c r="U34" s="30">
        <v>1132870.6299999999</v>
      </c>
      <c r="V34" s="30"/>
      <c r="W34" s="30">
        <v>564156.56999999995</v>
      </c>
      <c r="X34" s="35">
        <f t="shared" si="2"/>
        <v>0.49798852142543409</v>
      </c>
      <c r="Y34" s="36" t="str">
        <f t="shared" si="3"/>
        <v xml:space="preserve"> </v>
      </c>
      <c r="Z34" s="24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</row>
    <row r="35" spans="1:1025" customFormat="1" ht="15">
      <c r="A35" s="33">
        <v>30</v>
      </c>
      <c r="B35" s="22" t="s">
        <v>414</v>
      </c>
      <c r="C35" s="22" t="s">
        <v>291</v>
      </c>
      <c r="D35" s="22" t="s">
        <v>291</v>
      </c>
      <c r="E35" s="23" t="s">
        <v>328</v>
      </c>
      <c r="F35" s="23" t="s">
        <v>415</v>
      </c>
      <c r="G35" s="23" t="s">
        <v>416</v>
      </c>
      <c r="H35" s="23"/>
      <c r="I35" s="23" t="s">
        <v>376</v>
      </c>
      <c r="J35" s="23" t="s">
        <v>12</v>
      </c>
      <c r="K35" s="28">
        <v>44725</v>
      </c>
      <c r="L35" s="28">
        <v>45028</v>
      </c>
      <c r="M35" s="34">
        <f t="shared" si="1"/>
        <v>303</v>
      </c>
      <c r="N35" s="23"/>
      <c r="O35" s="23"/>
      <c r="P35" s="34" t="str">
        <f t="shared" ca="1" si="0"/>
        <v>Fora do Prazo</v>
      </c>
      <c r="Q35" s="22" t="s">
        <v>436</v>
      </c>
      <c r="R35" s="23" t="s">
        <v>442</v>
      </c>
      <c r="S35" s="23" t="s">
        <v>277</v>
      </c>
      <c r="T35" s="22" t="s">
        <v>447</v>
      </c>
      <c r="U35" s="30">
        <v>1067192.21</v>
      </c>
      <c r="V35" s="30"/>
      <c r="W35" s="30">
        <v>479978.73</v>
      </c>
      <c r="X35" s="35">
        <f t="shared" si="2"/>
        <v>0.44975846478489567</v>
      </c>
      <c r="Y35" s="36" t="str">
        <f t="shared" si="3"/>
        <v xml:space="preserve"> </v>
      </c>
      <c r="Z35" s="24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</row>
    <row r="36" spans="1:1025" customFormat="1" ht="25.5">
      <c r="A36" s="33">
        <v>31</v>
      </c>
      <c r="B36" s="22" t="s">
        <v>417</v>
      </c>
      <c r="C36" s="22" t="s">
        <v>291</v>
      </c>
      <c r="D36" s="22" t="s">
        <v>291</v>
      </c>
      <c r="E36" s="23" t="s">
        <v>328</v>
      </c>
      <c r="F36" s="23" t="s">
        <v>418</v>
      </c>
      <c r="G36" s="23" t="s">
        <v>419</v>
      </c>
      <c r="H36" s="23"/>
      <c r="I36" s="23" t="s">
        <v>420</v>
      </c>
      <c r="J36" s="23" t="s">
        <v>12</v>
      </c>
      <c r="K36" s="28">
        <v>44711</v>
      </c>
      <c r="L36" s="28">
        <v>44863</v>
      </c>
      <c r="M36" s="34">
        <f t="shared" si="1"/>
        <v>152</v>
      </c>
      <c r="N36" s="23"/>
      <c r="O36" s="23"/>
      <c r="P36" s="34" t="str">
        <f t="shared" ca="1" si="0"/>
        <v>Fora do Prazo</v>
      </c>
      <c r="Q36" s="22" t="s">
        <v>437</v>
      </c>
      <c r="R36" s="23" t="s">
        <v>442</v>
      </c>
      <c r="S36" s="23" t="s">
        <v>566</v>
      </c>
      <c r="T36" s="22" t="s">
        <v>459</v>
      </c>
      <c r="U36" s="30">
        <v>866946.28</v>
      </c>
      <c r="V36" s="30"/>
      <c r="W36" s="30">
        <v>770241.49</v>
      </c>
      <c r="X36" s="35">
        <f t="shared" si="2"/>
        <v>0.88845353832073648</v>
      </c>
      <c r="Y36" s="36" t="str">
        <f t="shared" si="3"/>
        <v xml:space="preserve"> </v>
      </c>
      <c r="Z36" s="24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</row>
    <row r="37" spans="1:1025" customFormat="1" ht="25.5">
      <c r="A37" s="33">
        <v>32</v>
      </c>
      <c r="B37" s="22" t="s">
        <v>421</v>
      </c>
      <c r="C37" s="22" t="s">
        <v>422</v>
      </c>
      <c r="D37" s="22" t="s">
        <v>422</v>
      </c>
      <c r="E37" s="23" t="s">
        <v>541</v>
      </c>
      <c r="F37" s="23" t="s">
        <v>423</v>
      </c>
      <c r="G37" s="23" t="s">
        <v>424</v>
      </c>
      <c r="H37" s="23"/>
      <c r="I37" s="23" t="s">
        <v>425</v>
      </c>
      <c r="J37" s="23" t="s">
        <v>12</v>
      </c>
      <c r="K37" s="28">
        <v>44712</v>
      </c>
      <c r="L37" s="28">
        <v>44772</v>
      </c>
      <c r="M37" s="34">
        <f t="shared" si="1"/>
        <v>60</v>
      </c>
      <c r="N37" s="23"/>
      <c r="O37" s="23"/>
      <c r="P37" s="34" t="str">
        <f t="shared" ca="1" si="0"/>
        <v>Fora do Prazo</v>
      </c>
      <c r="Q37" s="22" t="s">
        <v>438</v>
      </c>
      <c r="R37" s="23" t="s">
        <v>442</v>
      </c>
      <c r="S37" s="23" t="s">
        <v>460</v>
      </c>
      <c r="T37" s="22" t="s">
        <v>461</v>
      </c>
      <c r="U37" s="30">
        <v>47356.27</v>
      </c>
      <c r="V37" s="30"/>
      <c r="W37" s="30">
        <v>25146.62</v>
      </c>
      <c r="X37" s="35">
        <f t="shared" si="2"/>
        <v>0.53100930457571938</v>
      </c>
      <c r="Y37" s="36" t="str">
        <f t="shared" si="3"/>
        <v xml:space="preserve"> </v>
      </c>
      <c r="Z37" s="24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</row>
    <row r="38" spans="1:1025" customFormat="1" ht="15">
      <c r="A38" s="33">
        <v>33</v>
      </c>
      <c r="B38" s="22">
        <v>22949</v>
      </c>
      <c r="C38" s="22" t="s">
        <v>274</v>
      </c>
      <c r="D38" s="22" t="s">
        <v>274</v>
      </c>
      <c r="E38" s="23" t="s">
        <v>333</v>
      </c>
      <c r="F38" s="23" t="s">
        <v>426</v>
      </c>
      <c r="G38" s="23" t="s">
        <v>426</v>
      </c>
      <c r="H38" s="23"/>
      <c r="I38" s="23" t="s">
        <v>425</v>
      </c>
      <c r="J38" s="23" t="s">
        <v>12</v>
      </c>
      <c r="K38" s="28">
        <v>44704</v>
      </c>
      <c r="L38" s="28">
        <v>44826</v>
      </c>
      <c r="M38" s="34">
        <f t="shared" si="1"/>
        <v>122</v>
      </c>
      <c r="N38" s="23"/>
      <c r="O38" s="23"/>
      <c r="P38" s="34" t="str">
        <f t="shared" ca="1" si="0"/>
        <v>Fora do Prazo</v>
      </c>
      <c r="Q38" s="22" t="s">
        <v>439</v>
      </c>
      <c r="R38" s="23" t="s">
        <v>442</v>
      </c>
      <c r="S38" s="23" t="s">
        <v>66</v>
      </c>
      <c r="T38" s="22" t="s">
        <v>67</v>
      </c>
      <c r="U38" s="30">
        <v>142657.49</v>
      </c>
      <c r="V38" s="30"/>
      <c r="W38" s="30">
        <v>113308.43</v>
      </c>
      <c r="X38" s="35">
        <f t="shared" si="2"/>
        <v>0.79426905660544012</v>
      </c>
      <c r="Y38" s="36" t="str">
        <f t="shared" si="3"/>
        <v xml:space="preserve"> </v>
      </c>
      <c r="Z38" s="24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</row>
    <row r="39" spans="1:1025" customFormat="1" ht="15">
      <c r="A39" s="33">
        <v>34</v>
      </c>
      <c r="B39" s="22" t="s">
        <v>427</v>
      </c>
      <c r="C39" s="22" t="s">
        <v>291</v>
      </c>
      <c r="D39" s="22" t="s">
        <v>291</v>
      </c>
      <c r="E39" s="23" t="s">
        <v>345</v>
      </c>
      <c r="F39" s="23" t="s">
        <v>428</v>
      </c>
      <c r="G39" s="23" t="s">
        <v>429</v>
      </c>
      <c r="H39" s="23"/>
      <c r="I39" s="23" t="s">
        <v>355</v>
      </c>
      <c r="J39" s="23" t="s">
        <v>12</v>
      </c>
      <c r="K39" s="28">
        <v>44627</v>
      </c>
      <c r="L39" s="28">
        <v>44810</v>
      </c>
      <c r="M39" s="34">
        <f t="shared" si="1"/>
        <v>183</v>
      </c>
      <c r="N39" s="23"/>
      <c r="O39" s="23"/>
      <c r="P39" s="34" t="str">
        <f t="shared" ca="1" si="0"/>
        <v>Fora do Prazo</v>
      </c>
      <c r="Q39" s="22" t="s">
        <v>440</v>
      </c>
      <c r="R39" s="23" t="s">
        <v>442</v>
      </c>
      <c r="S39" s="23" t="s">
        <v>448</v>
      </c>
      <c r="T39" s="22" t="s">
        <v>38</v>
      </c>
      <c r="U39" s="30">
        <v>1971388.8</v>
      </c>
      <c r="V39" s="30"/>
      <c r="W39" s="30">
        <v>1883137.94</v>
      </c>
      <c r="X39" s="35">
        <f t="shared" si="2"/>
        <v>0.95523416791248883</v>
      </c>
      <c r="Y39" s="36" t="str">
        <f t="shared" si="3"/>
        <v xml:space="preserve"> </v>
      </c>
      <c r="Z39" s="24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</row>
    <row r="40" spans="1:1025" customFormat="1" ht="25.5">
      <c r="A40" s="33">
        <v>35</v>
      </c>
      <c r="B40" s="22" t="s">
        <v>430</v>
      </c>
      <c r="C40" s="22" t="s">
        <v>431</v>
      </c>
      <c r="D40" s="22" t="s">
        <v>431</v>
      </c>
      <c r="E40" s="23" t="s">
        <v>333</v>
      </c>
      <c r="F40" s="23" t="s">
        <v>431</v>
      </c>
      <c r="G40" s="23" t="s">
        <v>432</v>
      </c>
      <c r="H40" s="23"/>
      <c r="I40" s="23" t="s">
        <v>367</v>
      </c>
      <c r="J40" s="23" t="s">
        <v>12</v>
      </c>
      <c r="K40" s="28">
        <v>44690</v>
      </c>
      <c r="L40" s="28">
        <v>44870</v>
      </c>
      <c r="M40" s="34">
        <f t="shared" si="1"/>
        <v>180</v>
      </c>
      <c r="N40" s="23"/>
      <c r="O40" s="23"/>
      <c r="P40" s="34" t="str">
        <f t="shared" ca="1" si="0"/>
        <v>Fora do Prazo</v>
      </c>
      <c r="Q40" s="22" t="s">
        <v>441</v>
      </c>
      <c r="R40" s="23" t="s">
        <v>442</v>
      </c>
      <c r="S40" s="23" t="s">
        <v>462</v>
      </c>
      <c r="T40" s="22" t="s">
        <v>61</v>
      </c>
      <c r="U40" s="30">
        <v>620206.11</v>
      </c>
      <c r="V40" s="30"/>
      <c r="W40" s="30">
        <v>412537.14</v>
      </c>
      <c r="X40" s="35">
        <f t="shared" si="2"/>
        <v>0.66516136063219378</v>
      </c>
      <c r="Y40" s="36" t="str">
        <f t="shared" si="3"/>
        <v xml:space="preserve"> </v>
      </c>
      <c r="Z40" s="24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</row>
    <row r="41" spans="1:1025" customFormat="1" ht="15">
      <c r="A41" s="33">
        <v>36</v>
      </c>
      <c r="B41" s="100" t="s">
        <v>472</v>
      </c>
      <c r="C41" s="100" t="s">
        <v>274</v>
      </c>
      <c r="D41" s="100" t="s">
        <v>274</v>
      </c>
      <c r="E41" s="101" t="s">
        <v>333</v>
      </c>
      <c r="F41" s="101" t="s">
        <v>473</v>
      </c>
      <c r="G41" s="23" t="s">
        <v>474</v>
      </c>
      <c r="H41" s="23"/>
      <c r="I41" s="23" t="s">
        <v>387</v>
      </c>
      <c r="J41" s="23" t="s">
        <v>12</v>
      </c>
      <c r="K41" s="28">
        <v>44747</v>
      </c>
      <c r="L41" s="28">
        <v>44990</v>
      </c>
      <c r="M41" s="34">
        <f t="shared" si="1"/>
        <v>243</v>
      </c>
      <c r="N41" s="28">
        <v>44990</v>
      </c>
      <c r="O41" s="23"/>
      <c r="P41" s="34" t="str">
        <f t="shared" ca="1" si="0"/>
        <v>Fora do Prazo</v>
      </c>
      <c r="Q41" s="22" t="s">
        <v>508</v>
      </c>
      <c r="R41" s="23"/>
      <c r="S41" s="31" t="s">
        <v>509</v>
      </c>
      <c r="T41" s="32" t="s">
        <v>38</v>
      </c>
      <c r="U41" s="30">
        <v>1574848.95</v>
      </c>
      <c r="V41" s="30"/>
      <c r="W41" s="30">
        <v>1592114.95</v>
      </c>
      <c r="X41" s="35">
        <f t="shared" si="2"/>
        <v>1.0109635911431378</v>
      </c>
      <c r="Y41" s="36" t="str">
        <f t="shared" si="3"/>
        <v xml:space="preserve"> </v>
      </c>
      <c r="Z41" s="24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</row>
    <row r="42" spans="1:1025" customFormat="1" ht="76.5">
      <c r="A42" s="33">
        <v>37</v>
      </c>
      <c r="B42" s="22" t="s">
        <v>475</v>
      </c>
      <c r="C42" s="22" t="s">
        <v>291</v>
      </c>
      <c r="D42" s="22" t="s">
        <v>291</v>
      </c>
      <c r="E42" s="23" t="s">
        <v>476</v>
      </c>
      <c r="F42" s="103" t="s">
        <v>477</v>
      </c>
      <c r="G42" s="23" t="s">
        <v>478</v>
      </c>
      <c r="H42" s="23"/>
      <c r="I42" s="23" t="s">
        <v>479</v>
      </c>
      <c r="J42" s="23" t="s">
        <v>12</v>
      </c>
      <c r="K42" s="28">
        <v>44753</v>
      </c>
      <c r="L42" s="28">
        <v>44783</v>
      </c>
      <c r="M42" s="34">
        <f t="shared" si="1"/>
        <v>30</v>
      </c>
      <c r="N42" s="28">
        <v>44783</v>
      </c>
      <c r="O42" s="23"/>
      <c r="P42" s="34" t="str">
        <f t="shared" ca="1" si="0"/>
        <v>Fora do Prazo</v>
      </c>
      <c r="Q42" s="22" t="s">
        <v>510</v>
      </c>
      <c r="R42" s="23" t="s">
        <v>511</v>
      </c>
      <c r="S42" s="31" t="s">
        <v>512</v>
      </c>
      <c r="T42" s="22" t="s">
        <v>513</v>
      </c>
      <c r="U42" s="30">
        <v>42006.5</v>
      </c>
      <c r="V42" s="30"/>
      <c r="W42" s="30"/>
      <c r="X42" s="35">
        <f t="shared" si="2"/>
        <v>0</v>
      </c>
      <c r="Y42" s="36" t="str">
        <f t="shared" si="3"/>
        <v xml:space="preserve"> </v>
      </c>
      <c r="Z42" s="24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</row>
    <row r="43" spans="1:1025" customFormat="1" ht="15">
      <c r="A43" s="104">
        <v>38</v>
      </c>
      <c r="B43" s="22" t="s">
        <v>480</v>
      </c>
      <c r="C43" s="22" t="s">
        <v>274</v>
      </c>
      <c r="D43" s="22" t="s">
        <v>274</v>
      </c>
      <c r="E43" s="23" t="s">
        <v>333</v>
      </c>
      <c r="F43" s="23"/>
      <c r="G43" s="23"/>
      <c r="H43" s="23"/>
      <c r="I43" s="23" t="s">
        <v>420</v>
      </c>
      <c r="J43" s="23" t="s">
        <v>12</v>
      </c>
      <c r="K43" s="28">
        <v>44543</v>
      </c>
      <c r="L43" s="28">
        <v>44723</v>
      </c>
      <c r="M43" s="34">
        <f t="shared" si="1"/>
        <v>180</v>
      </c>
      <c r="N43" s="28">
        <v>44738</v>
      </c>
      <c r="O43" s="29"/>
      <c r="P43" s="34" t="str">
        <f t="shared" ca="1" si="0"/>
        <v>Fora do Prazo</v>
      </c>
      <c r="Q43" s="22" t="s">
        <v>302</v>
      </c>
      <c r="R43" s="23" t="s">
        <v>514</v>
      </c>
      <c r="S43" s="31" t="s">
        <v>309</v>
      </c>
      <c r="T43" s="22" t="s">
        <v>101</v>
      </c>
      <c r="U43" s="30">
        <v>38342.31</v>
      </c>
      <c r="V43" s="30"/>
      <c r="W43" s="30">
        <v>33859.64</v>
      </c>
      <c r="X43" s="35">
        <f t="shared" si="2"/>
        <v>0.88308816031167658</v>
      </c>
      <c r="Y43" s="36" t="str">
        <f t="shared" si="3"/>
        <v xml:space="preserve"> </v>
      </c>
      <c r="Z43" s="24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</row>
    <row r="44" spans="1:1025" customFormat="1" ht="25.5">
      <c r="A44" s="33">
        <v>39</v>
      </c>
      <c r="B44" s="22" t="s">
        <v>481</v>
      </c>
      <c r="C44" s="22" t="s">
        <v>291</v>
      </c>
      <c r="D44" s="22" t="s">
        <v>291</v>
      </c>
      <c r="E44" s="23" t="s">
        <v>476</v>
      </c>
      <c r="F44" s="23" t="s">
        <v>482</v>
      </c>
      <c r="G44" s="23" t="s">
        <v>483</v>
      </c>
      <c r="H44" s="23"/>
      <c r="I44" s="23" t="s">
        <v>484</v>
      </c>
      <c r="J44" s="23" t="s">
        <v>12</v>
      </c>
      <c r="K44" s="28">
        <v>44779</v>
      </c>
      <c r="L44" s="28">
        <v>45144</v>
      </c>
      <c r="M44" s="34">
        <f t="shared" si="1"/>
        <v>365</v>
      </c>
      <c r="N44" s="28">
        <v>45144</v>
      </c>
      <c r="O44" s="23"/>
      <c r="P44" s="34" t="str">
        <f t="shared" ca="1" si="0"/>
        <v>Fora do Prazo</v>
      </c>
      <c r="Q44" s="22" t="s">
        <v>515</v>
      </c>
      <c r="R44" s="23" t="s">
        <v>516</v>
      </c>
      <c r="S44" s="31" t="s">
        <v>512</v>
      </c>
      <c r="T44" s="32" t="s">
        <v>517</v>
      </c>
      <c r="U44" s="30">
        <v>1269852.74</v>
      </c>
      <c r="V44" s="30"/>
      <c r="W44" s="30"/>
      <c r="X44" s="35">
        <f t="shared" si="2"/>
        <v>0</v>
      </c>
      <c r="Y44" s="36" t="str">
        <f t="shared" si="3"/>
        <v xml:space="preserve"> </v>
      </c>
      <c r="Z44" s="24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</row>
    <row r="45" spans="1:1025" customFormat="1" ht="25.5">
      <c r="A45" s="33">
        <v>40</v>
      </c>
      <c r="B45" s="22" t="s">
        <v>485</v>
      </c>
      <c r="C45" s="22" t="s">
        <v>291</v>
      </c>
      <c r="D45" s="22" t="s">
        <v>291</v>
      </c>
      <c r="E45" s="23" t="s">
        <v>476</v>
      </c>
      <c r="F45" s="23" t="s">
        <v>486</v>
      </c>
      <c r="G45" s="23" t="s">
        <v>487</v>
      </c>
      <c r="H45" s="23"/>
      <c r="I45" s="23" t="s">
        <v>479</v>
      </c>
      <c r="J45" s="23" t="s">
        <v>12</v>
      </c>
      <c r="K45" s="28">
        <v>44753</v>
      </c>
      <c r="L45" s="28">
        <v>44813</v>
      </c>
      <c r="M45" s="34">
        <f t="shared" si="1"/>
        <v>60</v>
      </c>
      <c r="N45" s="28">
        <v>44813</v>
      </c>
      <c r="O45" s="23"/>
      <c r="P45" s="34" t="str">
        <f t="shared" ca="1" si="0"/>
        <v>Fora do Prazo</v>
      </c>
      <c r="Q45" s="22" t="s">
        <v>518</v>
      </c>
      <c r="R45" s="23" t="s">
        <v>519</v>
      </c>
      <c r="S45" s="23" t="s">
        <v>512</v>
      </c>
      <c r="T45" s="22" t="s">
        <v>517</v>
      </c>
      <c r="U45" s="30">
        <v>473306.33</v>
      </c>
      <c r="V45" s="30"/>
      <c r="W45" s="30"/>
      <c r="X45" s="35">
        <f t="shared" si="2"/>
        <v>0</v>
      </c>
      <c r="Y45" s="36" t="str">
        <f t="shared" si="3"/>
        <v xml:space="preserve"> </v>
      </c>
      <c r="Z45" s="24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</row>
    <row r="46" spans="1:1025" customFormat="1" ht="25.5">
      <c r="A46" s="33">
        <v>41</v>
      </c>
      <c r="B46" s="22" t="s">
        <v>488</v>
      </c>
      <c r="C46" s="22" t="s">
        <v>274</v>
      </c>
      <c r="D46" s="22" t="s">
        <v>274</v>
      </c>
      <c r="E46" s="23" t="s">
        <v>489</v>
      </c>
      <c r="F46" s="23" t="s">
        <v>490</v>
      </c>
      <c r="G46" s="23" t="s">
        <v>491</v>
      </c>
      <c r="H46" s="23"/>
      <c r="I46" s="23" t="s">
        <v>492</v>
      </c>
      <c r="J46" s="23" t="s">
        <v>12</v>
      </c>
      <c r="K46" s="28">
        <v>44753</v>
      </c>
      <c r="L46" s="28">
        <v>44813</v>
      </c>
      <c r="M46" s="34">
        <f t="shared" si="1"/>
        <v>60</v>
      </c>
      <c r="N46" s="28">
        <v>44813</v>
      </c>
      <c r="O46" s="23"/>
      <c r="P46" s="34" t="str">
        <f t="shared" ca="1" si="0"/>
        <v>Fora do Prazo</v>
      </c>
      <c r="Q46" s="22" t="s">
        <v>520</v>
      </c>
      <c r="R46" s="23" t="s">
        <v>521</v>
      </c>
      <c r="S46" s="23" t="s">
        <v>66</v>
      </c>
      <c r="T46" s="22" t="s">
        <v>67</v>
      </c>
      <c r="U46" s="30">
        <v>31311.33</v>
      </c>
      <c r="V46" s="30"/>
      <c r="W46" s="30"/>
      <c r="X46" s="35">
        <f t="shared" si="2"/>
        <v>0</v>
      </c>
      <c r="Y46" s="36" t="str">
        <f t="shared" si="3"/>
        <v xml:space="preserve"> </v>
      </c>
      <c r="Z46" s="24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</row>
    <row r="47" spans="1:1025" customFormat="1" ht="25.5">
      <c r="A47" s="33">
        <v>42</v>
      </c>
      <c r="B47" s="27" t="s">
        <v>493</v>
      </c>
      <c r="C47" s="22" t="s">
        <v>291</v>
      </c>
      <c r="D47" s="22" t="s">
        <v>291</v>
      </c>
      <c r="E47" s="23" t="s">
        <v>494</v>
      </c>
      <c r="F47" s="23" t="s">
        <v>495</v>
      </c>
      <c r="G47" s="103" t="s">
        <v>496</v>
      </c>
      <c r="H47" s="23"/>
      <c r="I47" s="23" t="s">
        <v>497</v>
      </c>
      <c r="J47" s="23" t="s">
        <v>12</v>
      </c>
      <c r="K47" s="28">
        <v>44746</v>
      </c>
      <c r="L47" s="28">
        <v>44866</v>
      </c>
      <c r="M47" s="34">
        <f t="shared" si="1"/>
        <v>120</v>
      </c>
      <c r="N47" s="28">
        <v>44866</v>
      </c>
      <c r="O47" s="23"/>
      <c r="P47" s="34" t="str">
        <f t="shared" ca="1" si="0"/>
        <v>Fora do Prazo</v>
      </c>
      <c r="Q47" s="22" t="s">
        <v>522</v>
      </c>
      <c r="R47" s="23" t="s">
        <v>523</v>
      </c>
      <c r="S47" s="23" t="s">
        <v>524</v>
      </c>
      <c r="T47" s="22" t="s">
        <v>525</v>
      </c>
      <c r="U47" s="30">
        <v>161177.64000000001</v>
      </c>
      <c r="V47" s="30"/>
      <c r="W47" s="30">
        <v>135653.04999999999</v>
      </c>
      <c r="X47" s="35">
        <f t="shared" si="2"/>
        <v>0.8416369044738462</v>
      </c>
      <c r="Y47" s="36" t="str">
        <f t="shared" si="3"/>
        <v xml:space="preserve"> </v>
      </c>
      <c r="Z47" s="24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</row>
    <row r="48" spans="1:1025" customFormat="1" ht="15">
      <c r="A48" s="33">
        <v>43</v>
      </c>
      <c r="B48" s="22" t="s">
        <v>498</v>
      </c>
      <c r="C48" s="22" t="s">
        <v>291</v>
      </c>
      <c r="D48" s="22" t="s">
        <v>291</v>
      </c>
      <c r="E48" s="23" t="s">
        <v>328</v>
      </c>
      <c r="F48" s="23" t="s">
        <v>499</v>
      </c>
      <c r="G48" s="23" t="s">
        <v>500</v>
      </c>
      <c r="H48" s="23"/>
      <c r="I48" s="23" t="s">
        <v>501</v>
      </c>
      <c r="J48" s="23" t="s">
        <v>12</v>
      </c>
      <c r="K48" s="28">
        <v>44762</v>
      </c>
      <c r="L48" s="28">
        <v>44852</v>
      </c>
      <c r="M48" s="34">
        <f t="shared" si="1"/>
        <v>90</v>
      </c>
      <c r="N48" s="28">
        <v>44852</v>
      </c>
      <c r="O48" s="23"/>
      <c r="P48" s="34" t="str">
        <f t="shared" ca="1" si="0"/>
        <v>Fora do Prazo</v>
      </c>
      <c r="Q48" s="22" t="s">
        <v>526</v>
      </c>
      <c r="R48" s="23" t="s">
        <v>523</v>
      </c>
      <c r="S48" s="23" t="s">
        <v>66</v>
      </c>
      <c r="T48" s="22" t="s">
        <v>67</v>
      </c>
      <c r="U48" s="30">
        <v>99368.11</v>
      </c>
      <c r="V48" s="30"/>
      <c r="W48" s="30">
        <v>47316.76</v>
      </c>
      <c r="X48" s="35">
        <f t="shared" si="2"/>
        <v>0.47617651176016129</v>
      </c>
      <c r="Y48" s="36" t="str">
        <f t="shared" si="3"/>
        <v xml:space="preserve"> </v>
      </c>
      <c r="Z48" s="24" t="s">
        <v>567</v>
      </c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</row>
    <row r="49" spans="1:1025" customFormat="1" ht="15">
      <c r="A49" s="33">
        <v>44</v>
      </c>
      <c r="B49" s="22" t="s">
        <v>502</v>
      </c>
      <c r="C49" s="22" t="s">
        <v>291</v>
      </c>
      <c r="D49" s="22" t="s">
        <v>291</v>
      </c>
      <c r="E49" s="23" t="s">
        <v>328</v>
      </c>
      <c r="F49" s="23" t="s">
        <v>503</v>
      </c>
      <c r="G49" s="23" t="s">
        <v>504</v>
      </c>
      <c r="H49" s="23"/>
      <c r="I49" s="23" t="s">
        <v>330</v>
      </c>
      <c r="J49" s="23" t="s">
        <v>331</v>
      </c>
      <c r="K49" s="28">
        <v>44746</v>
      </c>
      <c r="L49" s="28">
        <v>44896</v>
      </c>
      <c r="M49" s="34">
        <f t="shared" si="1"/>
        <v>150</v>
      </c>
      <c r="N49" s="28">
        <v>44896</v>
      </c>
      <c r="O49" s="23"/>
      <c r="P49" s="34" t="str">
        <f t="shared" ca="1" si="0"/>
        <v>Fora do Prazo</v>
      </c>
      <c r="Q49" s="22" t="s">
        <v>527</v>
      </c>
      <c r="R49" s="23" t="s">
        <v>523</v>
      </c>
      <c r="S49" s="23" t="s">
        <v>277</v>
      </c>
      <c r="T49" s="22" t="s">
        <v>447</v>
      </c>
      <c r="U49" s="30">
        <v>775055.41</v>
      </c>
      <c r="V49" s="30">
        <v>30267.64</v>
      </c>
      <c r="W49" s="30">
        <v>804140.19</v>
      </c>
      <c r="X49" s="35">
        <f t="shared" si="2"/>
        <v>0.99853119813222768</v>
      </c>
      <c r="Y49" s="36" t="str">
        <f t="shared" si="3"/>
        <v xml:space="preserve"> </v>
      </c>
      <c r="Z49" s="24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</row>
    <row r="50" spans="1:1025" customFormat="1" ht="15">
      <c r="A50" s="33">
        <v>45</v>
      </c>
      <c r="B50" s="22" t="s">
        <v>505</v>
      </c>
      <c r="C50" s="22" t="s">
        <v>291</v>
      </c>
      <c r="D50" s="22" t="s">
        <v>291</v>
      </c>
      <c r="E50" s="23" t="s">
        <v>328</v>
      </c>
      <c r="F50" s="23" t="s">
        <v>506</v>
      </c>
      <c r="G50" s="23" t="s">
        <v>507</v>
      </c>
      <c r="H50" s="23"/>
      <c r="I50" s="23" t="s">
        <v>343</v>
      </c>
      <c r="J50" s="23" t="s">
        <v>12</v>
      </c>
      <c r="K50" s="28">
        <v>44697</v>
      </c>
      <c r="L50" s="28">
        <v>44937</v>
      </c>
      <c r="M50" s="34">
        <f t="shared" si="1"/>
        <v>240</v>
      </c>
      <c r="N50" s="28">
        <v>44937</v>
      </c>
      <c r="O50" s="23"/>
      <c r="P50" s="34" t="str">
        <f t="shared" ca="1" si="0"/>
        <v>Fora do Prazo</v>
      </c>
      <c r="Q50" s="22" t="s">
        <v>528</v>
      </c>
      <c r="R50" s="23" t="s">
        <v>529</v>
      </c>
      <c r="S50" s="23" t="s">
        <v>530</v>
      </c>
      <c r="T50" s="22" t="s">
        <v>458</v>
      </c>
      <c r="U50" s="30">
        <v>2822654.22</v>
      </c>
      <c r="V50" s="30"/>
      <c r="W50" s="30">
        <v>303981.86</v>
      </c>
      <c r="X50" s="35">
        <f t="shared" si="2"/>
        <v>0.1076936232026323</v>
      </c>
      <c r="Y50" s="36" t="str">
        <f t="shared" si="3"/>
        <v xml:space="preserve"> </v>
      </c>
      <c r="Z50" s="24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</row>
    <row r="51" spans="1:1025" customFormat="1" ht="25.5">
      <c r="A51" s="33">
        <v>46</v>
      </c>
      <c r="B51" s="22" t="s">
        <v>542</v>
      </c>
      <c r="C51" s="22" t="s">
        <v>422</v>
      </c>
      <c r="D51" s="22" t="s">
        <v>422</v>
      </c>
      <c r="E51" s="23" t="s">
        <v>489</v>
      </c>
      <c r="F51" s="23" t="s">
        <v>543</v>
      </c>
      <c r="G51" s="23" t="s">
        <v>544</v>
      </c>
      <c r="H51" s="23"/>
      <c r="I51" s="23" t="s">
        <v>545</v>
      </c>
      <c r="J51" s="23" t="s">
        <v>12</v>
      </c>
      <c r="K51" s="28">
        <v>44774</v>
      </c>
      <c r="L51" s="28">
        <v>44835</v>
      </c>
      <c r="M51" s="34">
        <f t="shared" si="1"/>
        <v>61</v>
      </c>
      <c r="N51" s="28">
        <v>44835</v>
      </c>
      <c r="O51" s="23"/>
      <c r="P51" s="34" t="str">
        <f t="shared" ca="1" si="0"/>
        <v>Fora do Prazo</v>
      </c>
      <c r="Q51" s="22" t="s">
        <v>558</v>
      </c>
      <c r="R51" s="23" t="s">
        <v>559</v>
      </c>
      <c r="S51" s="23" t="s">
        <v>460</v>
      </c>
      <c r="T51" s="22" t="s">
        <v>461</v>
      </c>
      <c r="U51" s="30">
        <v>28110.75</v>
      </c>
      <c r="V51" s="30"/>
      <c r="W51" s="30"/>
      <c r="X51" s="35">
        <f t="shared" si="2"/>
        <v>0</v>
      </c>
      <c r="Y51" s="36" t="str">
        <f t="shared" si="3"/>
        <v xml:space="preserve"> </v>
      </c>
      <c r="Z51" s="24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</row>
    <row r="52" spans="1:1025" customFormat="1" ht="38.25">
      <c r="A52" s="33">
        <v>47</v>
      </c>
      <c r="B52" s="22" t="s">
        <v>622</v>
      </c>
      <c r="C52" s="22" t="s">
        <v>291</v>
      </c>
      <c r="D52" s="22" t="s">
        <v>291</v>
      </c>
      <c r="E52" s="23" t="s">
        <v>361</v>
      </c>
      <c r="F52" s="23" t="s">
        <v>546</v>
      </c>
      <c r="G52" s="23" t="s">
        <v>547</v>
      </c>
      <c r="H52" s="23"/>
      <c r="I52" s="23" t="s">
        <v>420</v>
      </c>
      <c r="J52" s="23" t="s">
        <v>12</v>
      </c>
      <c r="K52" s="28">
        <v>44774</v>
      </c>
      <c r="L52" s="28">
        <v>44958</v>
      </c>
      <c r="M52" s="34">
        <f t="shared" si="1"/>
        <v>184</v>
      </c>
      <c r="N52" s="28"/>
      <c r="O52" s="23"/>
      <c r="P52" s="34" t="str">
        <f t="shared" ca="1" si="0"/>
        <v>Fora do Prazo</v>
      </c>
      <c r="Q52" s="22" t="s">
        <v>560</v>
      </c>
      <c r="R52" s="23" t="s">
        <v>523</v>
      </c>
      <c r="S52" s="23" t="s">
        <v>568</v>
      </c>
      <c r="T52" s="22" t="s">
        <v>569</v>
      </c>
      <c r="U52" s="30">
        <v>472295.04</v>
      </c>
      <c r="V52" s="30"/>
      <c r="W52" s="30">
        <v>467375.11</v>
      </c>
      <c r="X52" s="35">
        <f t="shared" si="2"/>
        <v>0.98958293104242634</v>
      </c>
      <c r="Y52" s="36" t="str">
        <f t="shared" si="3"/>
        <v xml:space="preserve"> </v>
      </c>
      <c r="Z52" s="24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</row>
    <row r="53" spans="1:1025" customFormat="1" ht="25.5">
      <c r="A53" s="33">
        <v>48</v>
      </c>
      <c r="B53" s="22" t="s">
        <v>548</v>
      </c>
      <c r="C53" s="22" t="s">
        <v>274</v>
      </c>
      <c r="D53" s="22" t="s">
        <v>274</v>
      </c>
      <c r="E53" s="23" t="s">
        <v>489</v>
      </c>
      <c r="F53" s="23" t="s">
        <v>549</v>
      </c>
      <c r="G53" s="23" t="s">
        <v>550</v>
      </c>
      <c r="H53" s="23"/>
      <c r="I53" s="23" t="s">
        <v>545</v>
      </c>
      <c r="J53" s="23" t="s">
        <v>12</v>
      </c>
      <c r="K53" s="28">
        <v>44783</v>
      </c>
      <c r="L53" s="28">
        <v>44813</v>
      </c>
      <c r="M53" s="34">
        <f t="shared" si="1"/>
        <v>30</v>
      </c>
      <c r="N53" s="28"/>
      <c r="O53" s="23"/>
      <c r="P53" s="34" t="str">
        <f t="shared" ca="1" si="0"/>
        <v>Fora do Prazo</v>
      </c>
      <c r="Q53" s="22" t="s">
        <v>561</v>
      </c>
      <c r="R53" s="23" t="s">
        <v>521</v>
      </c>
      <c r="S53" s="23" t="s">
        <v>570</v>
      </c>
      <c r="T53" s="22" t="s">
        <v>571</v>
      </c>
      <c r="U53" s="30">
        <v>15041.85</v>
      </c>
      <c r="V53" s="30"/>
      <c r="W53" s="30"/>
      <c r="X53" s="35">
        <f t="shared" si="2"/>
        <v>0</v>
      </c>
      <c r="Y53" s="36" t="str">
        <f t="shared" si="3"/>
        <v xml:space="preserve"> </v>
      </c>
      <c r="Z53" s="24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  <c r="AMH53" s="37"/>
      <c r="AMI53" s="37"/>
      <c r="AMJ53" s="37"/>
      <c r="AMK53" s="37"/>
    </row>
    <row r="54" spans="1:1025" customFormat="1" ht="25.5">
      <c r="A54" s="33">
        <v>49</v>
      </c>
      <c r="B54" s="22" t="s">
        <v>551</v>
      </c>
      <c r="C54" s="22" t="s">
        <v>291</v>
      </c>
      <c r="D54" s="22" t="s">
        <v>291</v>
      </c>
      <c r="E54" s="23" t="s">
        <v>552</v>
      </c>
      <c r="F54" s="23" t="s">
        <v>553</v>
      </c>
      <c r="G54" s="23" t="s">
        <v>554</v>
      </c>
      <c r="H54" s="23"/>
      <c r="I54" s="23" t="s">
        <v>501</v>
      </c>
      <c r="J54" s="23" t="s">
        <v>12</v>
      </c>
      <c r="K54" s="28">
        <v>44768</v>
      </c>
      <c r="L54" s="28">
        <v>44888</v>
      </c>
      <c r="M54" s="34">
        <f t="shared" si="1"/>
        <v>120</v>
      </c>
      <c r="N54" s="28">
        <v>44888</v>
      </c>
      <c r="O54" s="23"/>
      <c r="P54" s="34" t="str">
        <f t="shared" ca="1" si="0"/>
        <v>Fora do Prazo</v>
      </c>
      <c r="Q54" s="22" t="s">
        <v>562</v>
      </c>
      <c r="R54" s="23" t="s">
        <v>523</v>
      </c>
      <c r="S54" s="23" t="s">
        <v>572</v>
      </c>
      <c r="T54" s="22" t="s">
        <v>525</v>
      </c>
      <c r="U54" s="30">
        <v>195894.77</v>
      </c>
      <c r="V54" s="30"/>
      <c r="W54" s="30">
        <v>118797.43</v>
      </c>
      <c r="X54" s="35">
        <f t="shared" si="2"/>
        <v>0.60643492421977374</v>
      </c>
      <c r="Y54" s="36" t="str">
        <f t="shared" si="3"/>
        <v xml:space="preserve"> </v>
      </c>
      <c r="Z54" s="24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  <c r="AMH54" s="37"/>
      <c r="AMI54" s="37"/>
      <c r="AMJ54" s="37"/>
      <c r="AMK54" s="37"/>
    </row>
    <row r="55" spans="1:1025" customFormat="1" ht="25.5">
      <c r="A55" s="33">
        <v>50</v>
      </c>
      <c r="B55" s="22" t="s">
        <v>555</v>
      </c>
      <c r="C55" s="22" t="s">
        <v>274</v>
      </c>
      <c r="D55" s="22" t="s">
        <v>274</v>
      </c>
      <c r="E55" s="23" t="s">
        <v>556</v>
      </c>
      <c r="F55" s="23" t="s">
        <v>557</v>
      </c>
      <c r="G55" s="23" t="s">
        <v>483</v>
      </c>
      <c r="H55" s="23"/>
      <c r="I55" s="23" t="s">
        <v>343</v>
      </c>
      <c r="J55" s="23" t="s">
        <v>12</v>
      </c>
      <c r="K55" s="28">
        <v>44788</v>
      </c>
      <c r="L55" s="28">
        <v>44848</v>
      </c>
      <c r="M55" s="34">
        <f t="shared" si="1"/>
        <v>60</v>
      </c>
      <c r="N55" s="28">
        <v>44848</v>
      </c>
      <c r="O55" s="23"/>
      <c r="P55" s="34" t="str">
        <f t="shared" ca="1" si="0"/>
        <v>Fora do Prazo</v>
      </c>
      <c r="Q55" s="22" t="s">
        <v>563</v>
      </c>
      <c r="R55" s="23" t="s">
        <v>564</v>
      </c>
      <c r="S55" s="23" t="s">
        <v>573</v>
      </c>
      <c r="T55" s="22" t="s">
        <v>540</v>
      </c>
      <c r="U55" s="30">
        <v>22750.61</v>
      </c>
      <c r="V55" s="30"/>
      <c r="W55" s="30"/>
      <c r="X55" s="35">
        <f t="shared" si="2"/>
        <v>0</v>
      </c>
      <c r="Y55" s="36" t="str">
        <f t="shared" si="3"/>
        <v xml:space="preserve"> </v>
      </c>
      <c r="Z55" s="24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  <c r="AMH55" s="37"/>
      <c r="AMI55" s="37"/>
      <c r="AMJ55" s="37"/>
      <c r="AMK55" s="37"/>
    </row>
    <row r="56" spans="1:1025" customFormat="1" ht="15">
      <c r="A56" s="33">
        <v>51</v>
      </c>
      <c r="B56" s="22" t="s">
        <v>623</v>
      </c>
      <c r="C56" s="22" t="s">
        <v>274</v>
      </c>
      <c r="D56" s="22" t="s">
        <v>274</v>
      </c>
      <c r="E56" s="23" t="s">
        <v>624</v>
      </c>
      <c r="F56" s="23" t="s">
        <v>625</v>
      </c>
      <c r="G56" s="23" t="s">
        <v>626</v>
      </c>
      <c r="H56" s="23"/>
      <c r="I56" s="23" t="s">
        <v>376</v>
      </c>
      <c r="J56" s="23" t="s">
        <v>12</v>
      </c>
      <c r="K56" s="28">
        <v>44855</v>
      </c>
      <c r="L56" s="28">
        <v>44975</v>
      </c>
      <c r="M56" s="34">
        <f t="shared" si="1"/>
        <v>120</v>
      </c>
      <c r="N56" s="28">
        <v>44975</v>
      </c>
      <c r="O56" s="23"/>
      <c r="P56" s="34" t="str">
        <f t="shared" ca="1" si="0"/>
        <v>Fora do Prazo</v>
      </c>
      <c r="Q56" s="22" t="s">
        <v>701</v>
      </c>
      <c r="R56" s="23" t="s">
        <v>564</v>
      </c>
      <c r="S56" s="106" t="s">
        <v>702</v>
      </c>
      <c r="T56" s="22" t="s">
        <v>596</v>
      </c>
      <c r="U56" s="30">
        <v>341379.26</v>
      </c>
      <c r="V56" s="30"/>
      <c r="W56" s="30">
        <v>409630.09</v>
      </c>
      <c r="X56" s="35">
        <f t="shared" si="2"/>
        <v>1.199926703221514</v>
      </c>
      <c r="Y56" s="36" t="str">
        <f t="shared" si="3"/>
        <v xml:space="preserve"> </v>
      </c>
      <c r="Z56" s="24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  <c r="AMH56" s="37"/>
      <c r="AMI56" s="37"/>
      <c r="AMJ56" s="37"/>
      <c r="AMK56" s="37"/>
    </row>
    <row r="57" spans="1:1025" customFormat="1" ht="15">
      <c r="A57" s="33">
        <v>52</v>
      </c>
      <c r="B57" s="22" t="s">
        <v>627</v>
      </c>
      <c r="C57" s="22" t="s">
        <v>276</v>
      </c>
      <c r="D57" s="22" t="s">
        <v>276</v>
      </c>
      <c r="E57" s="23" t="s">
        <v>333</v>
      </c>
      <c r="F57" s="23" t="s">
        <v>628</v>
      </c>
      <c r="G57" s="23" t="s">
        <v>629</v>
      </c>
      <c r="H57" s="23"/>
      <c r="I57" s="23" t="s">
        <v>630</v>
      </c>
      <c r="J57" s="23" t="s">
        <v>12</v>
      </c>
      <c r="K57" s="28">
        <v>44852</v>
      </c>
      <c r="L57" s="28">
        <v>44942</v>
      </c>
      <c r="M57" s="34">
        <f t="shared" si="1"/>
        <v>90</v>
      </c>
      <c r="N57" s="28">
        <v>44942</v>
      </c>
      <c r="O57" s="23"/>
      <c r="P57" s="34" t="str">
        <f t="shared" ca="1" si="0"/>
        <v>Fora do Prazo</v>
      </c>
      <c r="Q57" s="22" t="s">
        <v>703</v>
      </c>
      <c r="R57" s="23" t="s">
        <v>704</v>
      </c>
      <c r="S57" s="23" t="s">
        <v>66</v>
      </c>
      <c r="T57" s="22" t="s">
        <v>67</v>
      </c>
      <c r="U57" s="30">
        <v>263294.40999999997</v>
      </c>
      <c r="V57" s="30">
        <v>326621.71999999997</v>
      </c>
      <c r="W57" s="30">
        <v>308788</v>
      </c>
      <c r="X57" s="35">
        <f t="shared" si="2"/>
        <v>0.52344390040665623</v>
      </c>
      <c r="Y57" s="36" t="str">
        <f t="shared" si="3"/>
        <v xml:space="preserve"> </v>
      </c>
      <c r="Z57" s="24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  <c r="AMH57" s="37"/>
      <c r="AMI57" s="37"/>
      <c r="AMJ57" s="37"/>
      <c r="AMK57" s="37"/>
    </row>
    <row r="58" spans="1:1025" ht="25.5">
      <c r="A58" s="33">
        <v>53</v>
      </c>
      <c r="B58" s="22" t="s">
        <v>631</v>
      </c>
      <c r="C58" s="22" t="s">
        <v>274</v>
      </c>
      <c r="D58" s="22" t="s">
        <v>274</v>
      </c>
      <c r="E58" s="23" t="s">
        <v>333</v>
      </c>
      <c r="F58" s="23" t="s">
        <v>632</v>
      </c>
      <c r="G58" s="23" t="s">
        <v>483</v>
      </c>
      <c r="H58" s="23"/>
      <c r="I58" s="23" t="s">
        <v>545</v>
      </c>
      <c r="J58" s="23" t="s">
        <v>12</v>
      </c>
      <c r="K58" s="28">
        <v>44887</v>
      </c>
      <c r="L58" s="28">
        <v>44947</v>
      </c>
      <c r="M58" s="34">
        <f t="shared" si="1"/>
        <v>60</v>
      </c>
      <c r="N58" s="28">
        <v>44947</v>
      </c>
      <c r="O58" s="23"/>
      <c r="P58" s="34" t="str">
        <f t="shared" ca="1" si="0"/>
        <v>Fora do Prazo</v>
      </c>
      <c r="Q58" s="22" t="s">
        <v>705</v>
      </c>
      <c r="R58" s="23" t="s">
        <v>706</v>
      </c>
      <c r="S58" s="23" t="s">
        <v>707</v>
      </c>
      <c r="T58" s="22" t="s">
        <v>708</v>
      </c>
      <c r="U58" s="30">
        <v>78001.72</v>
      </c>
      <c r="V58" s="30"/>
      <c r="W58" s="30"/>
      <c r="X58" s="35">
        <f t="shared" si="2"/>
        <v>0</v>
      </c>
      <c r="Y58" s="36" t="str">
        <f t="shared" si="3"/>
        <v xml:space="preserve"> </v>
      </c>
      <c r="Z58" s="24"/>
    </row>
    <row r="59" spans="1:1025" ht="25.5">
      <c r="A59" s="33">
        <v>54</v>
      </c>
      <c r="B59" s="22" t="s">
        <v>633</v>
      </c>
      <c r="C59" s="22" t="s">
        <v>274</v>
      </c>
      <c r="D59" s="22" t="s">
        <v>274</v>
      </c>
      <c r="E59" s="23" t="s">
        <v>333</v>
      </c>
      <c r="F59" s="23" t="s">
        <v>634</v>
      </c>
      <c r="G59" s="23" t="s">
        <v>635</v>
      </c>
      <c r="H59" s="23"/>
      <c r="I59" s="23" t="s">
        <v>425</v>
      </c>
      <c r="J59" s="23" t="s">
        <v>12</v>
      </c>
      <c r="K59" s="28">
        <v>44881</v>
      </c>
      <c r="L59" s="28">
        <v>44971</v>
      </c>
      <c r="M59" s="34">
        <f t="shared" si="1"/>
        <v>90</v>
      </c>
      <c r="N59" s="28">
        <v>44971</v>
      </c>
      <c r="O59" s="23"/>
      <c r="P59" s="34" t="str">
        <f t="shared" ca="1" si="0"/>
        <v>Fora do Prazo</v>
      </c>
      <c r="Q59" s="22" t="s">
        <v>709</v>
      </c>
      <c r="R59" s="23" t="s">
        <v>523</v>
      </c>
      <c r="S59" s="23" t="s">
        <v>570</v>
      </c>
      <c r="T59" s="22" t="s">
        <v>571</v>
      </c>
      <c r="U59" s="30">
        <v>73422.039999999994</v>
      </c>
      <c r="V59" s="30"/>
      <c r="W59" s="30"/>
      <c r="X59" s="35">
        <f t="shared" si="2"/>
        <v>0</v>
      </c>
      <c r="Y59" s="36" t="str">
        <f t="shared" si="3"/>
        <v xml:space="preserve"> </v>
      </c>
      <c r="Z59" s="24"/>
    </row>
    <row r="60" spans="1:1025" ht="25.5">
      <c r="A60" s="33">
        <v>55</v>
      </c>
      <c r="B60" s="22" t="s">
        <v>636</v>
      </c>
      <c r="C60" s="22" t="s">
        <v>274</v>
      </c>
      <c r="D60" s="22" t="s">
        <v>274</v>
      </c>
      <c r="E60" s="23" t="s">
        <v>333</v>
      </c>
      <c r="F60" s="23" t="s">
        <v>637</v>
      </c>
      <c r="G60" s="23" t="s">
        <v>638</v>
      </c>
      <c r="H60" s="23"/>
      <c r="I60" s="23" t="s">
        <v>545</v>
      </c>
      <c r="J60" s="23" t="s">
        <v>12</v>
      </c>
      <c r="K60" s="28">
        <v>44886</v>
      </c>
      <c r="L60" s="28">
        <v>45066</v>
      </c>
      <c r="M60" s="34">
        <f t="shared" si="1"/>
        <v>180</v>
      </c>
      <c r="N60" s="28">
        <v>44701</v>
      </c>
      <c r="O60" s="23"/>
      <c r="P60" s="34" t="str">
        <f t="shared" ca="1" si="0"/>
        <v>Fora do Prazo</v>
      </c>
      <c r="Q60" s="22" t="s">
        <v>710</v>
      </c>
      <c r="R60" s="23">
        <v>601</v>
      </c>
      <c r="S60" s="23" t="s">
        <v>702</v>
      </c>
      <c r="T60" s="22" t="s">
        <v>711</v>
      </c>
      <c r="U60" s="30">
        <v>560983</v>
      </c>
      <c r="V60" s="30"/>
      <c r="W60" s="30">
        <v>285755.45</v>
      </c>
      <c r="X60" s="35">
        <f t="shared" si="2"/>
        <v>0.50938343942686326</v>
      </c>
      <c r="Y60" s="36" t="str">
        <f t="shared" si="3"/>
        <v xml:space="preserve"> </v>
      </c>
      <c r="Z60" s="24"/>
    </row>
    <row r="61" spans="1:1025">
      <c r="A61" s="33">
        <v>56</v>
      </c>
      <c r="B61" s="22" t="s">
        <v>639</v>
      </c>
      <c r="C61" s="22" t="s">
        <v>422</v>
      </c>
      <c r="D61" s="22" t="s">
        <v>422</v>
      </c>
      <c r="E61" s="23" t="s">
        <v>640</v>
      </c>
      <c r="F61" s="23" t="s">
        <v>641</v>
      </c>
      <c r="G61" s="23" t="s">
        <v>642</v>
      </c>
      <c r="H61" s="23"/>
      <c r="I61" s="23" t="s">
        <v>343</v>
      </c>
      <c r="J61" s="23" t="s">
        <v>12</v>
      </c>
      <c r="K61" s="28">
        <v>44886</v>
      </c>
      <c r="L61" s="28">
        <v>44946</v>
      </c>
      <c r="M61" s="34">
        <f t="shared" si="1"/>
        <v>60</v>
      </c>
      <c r="N61" s="28">
        <v>44946</v>
      </c>
      <c r="O61" s="23"/>
      <c r="P61" s="34" t="str">
        <f t="shared" ca="1" si="0"/>
        <v>Fora do Prazo</v>
      </c>
      <c r="Q61" s="22" t="s">
        <v>712</v>
      </c>
      <c r="R61" s="23" t="s">
        <v>559</v>
      </c>
      <c r="S61" s="23" t="s">
        <v>713</v>
      </c>
      <c r="T61" s="22" t="s">
        <v>714</v>
      </c>
      <c r="U61" s="30">
        <v>120000</v>
      </c>
      <c r="V61" s="30"/>
      <c r="W61" s="30"/>
      <c r="X61" s="35">
        <f t="shared" si="2"/>
        <v>0</v>
      </c>
      <c r="Y61" s="36" t="str">
        <f t="shared" si="3"/>
        <v xml:space="preserve"> </v>
      </c>
      <c r="Z61" s="24"/>
    </row>
    <row r="62" spans="1:1025" ht="25.5">
      <c r="A62" s="33">
        <v>57</v>
      </c>
      <c r="B62" s="22" t="s">
        <v>643</v>
      </c>
      <c r="C62" s="22" t="s">
        <v>422</v>
      </c>
      <c r="D62" s="22" t="s">
        <v>422</v>
      </c>
      <c r="E62" s="23" t="s">
        <v>328</v>
      </c>
      <c r="F62" s="23" t="s">
        <v>644</v>
      </c>
      <c r="G62" s="23" t="s">
        <v>645</v>
      </c>
      <c r="H62" s="23"/>
      <c r="I62" s="23" t="s">
        <v>630</v>
      </c>
      <c r="J62" s="23" t="s">
        <v>12</v>
      </c>
      <c r="K62" s="28">
        <v>44805</v>
      </c>
      <c r="L62" s="28">
        <v>44985</v>
      </c>
      <c r="M62" s="34">
        <f t="shared" si="1"/>
        <v>180</v>
      </c>
      <c r="N62" s="28">
        <v>44985</v>
      </c>
      <c r="O62" s="23"/>
      <c r="P62" s="34" t="str">
        <f t="shared" ca="1" si="0"/>
        <v>Fora do Prazo</v>
      </c>
      <c r="Q62" s="22" t="s">
        <v>715</v>
      </c>
      <c r="R62" s="23" t="s">
        <v>559</v>
      </c>
      <c r="S62" s="23" t="s">
        <v>460</v>
      </c>
      <c r="T62" s="22" t="s">
        <v>716</v>
      </c>
      <c r="U62" s="30">
        <v>278900</v>
      </c>
      <c r="V62" s="30"/>
      <c r="W62" s="30">
        <v>272844.15000000002</v>
      </c>
      <c r="X62" s="35">
        <f t="shared" si="2"/>
        <v>0.97828666188598068</v>
      </c>
      <c r="Y62" s="36" t="str">
        <f t="shared" si="3"/>
        <v xml:space="preserve"> </v>
      </c>
      <c r="Z62" s="24"/>
    </row>
    <row r="63" spans="1:1025" ht="25.5">
      <c r="A63" s="33">
        <v>58</v>
      </c>
      <c r="B63" s="22" t="s">
        <v>646</v>
      </c>
      <c r="C63" s="22" t="s">
        <v>422</v>
      </c>
      <c r="D63" s="22" t="s">
        <v>422</v>
      </c>
      <c r="E63" s="23" t="s">
        <v>489</v>
      </c>
      <c r="F63" s="23" t="s">
        <v>647</v>
      </c>
      <c r="G63" s="23" t="s">
        <v>422</v>
      </c>
      <c r="H63" s="23"/>
      <c r="I63" s="23" t="s">
        <v>330</v>
      </c>
      <c r="J63" s="23" t="s">
        <v>12</v>
      </c>
      <c r="K63" s="28">
        <v>44872</v>
      </c>
      <c r="L63" s="28">
        <v>45021</v>
      </c>
      <c r="M63" s="34">
        <f t="shared" si="1"/>
        <v>149</v>
      </c>
      <c r="N63" s="28">
        <v>45021</v>
      </c>
      <c r="O63" s="23"/>
      <c r="P63" s="34" t="str">
        <f t="shared" ca="1" si="0"/>
        <v>Fora do Prazo</v>
      </c>
      <c r="Q63" s="22" t="s">
        <v>717</v>
      </c>
      <c r="R63" s="23" t="s">
        <v>514</v>
      </c>
      <c r="S63" s="23" t="s">
        <v>718</v>
      </c>
      <c r="T63" s="22" t="s">
        <v>719</v>
      </c>
      <c r="U63" s="30">
        <v>539565.75</v>
      </c>
      <c r="V63" s="30">
        <v>2047.22</v>
      </c>
      <c r="W63" s="30">
        <v>189661.49</v>
      </c>
      <c r="X63" s="35">
        <f t="shared" si="2"/>
        <v>0.35017900328347012</v>
      </c>
      <c r="Y63" s="36" t="str">
        <f t="shared" si="3"/>
        <v xml:space="preserve"> </v>
      </c>
      <c r="Z63" s="24"/>
    </row>
    <row r="64" spans="1:1025">
      <c r="A64" s="33">
        <v>59</v>
      </c>
      <c r="B64" s="22" t="s">
        <v>648</v>
      </c>
      <c r="C64" s="22" t="s">
        <v>276</v>
      </c>
      <c r="D64" s="22" t="s">
        <v>276</v>
      </c>
      <c r="E64" s="23" t="s">
        <v>649</v>
      </c>
      <c r="F64" s="23" t="s">
        <v>650</v>
      </c>
      <c r="G64" s="23" t="s">
        <v>651</v>
      </c>
      <c r="H64" s="23"/>
      <c r="I64" s="23" t="s">
        <v>330</v>
      </c>
      <c r="J64" s="23" t="s">
        <v>12</v>
      </c>
      <c r="K64" s="28">
        <v>44900</v>
      </c>
      <c r="L64" s="28">
        <v>44988</v>
      </c>
      <c r="M64" s="34">
        <f t="shared" si="1"/>
        <v>88</v>
      </c>
      <c r="N64" s="28">
        <v>44623</v>
      </c>
      <c r="O64" s="23"/>
      <c r="P64" s="34" t="str">
        <f t="shared" ca="1" si="0"/>
        <v>Fora do Prazo</v>
      </c>
      <c r="Q64" s="22" t="s">
        <v>720</v>
      </c>
      <c r="R64" s="23" t="s">
        <v>523</v>
      </c>
      <c r="S64" s="23" t="s">
        <v>66</v>
      </c>
      <c r="T64" s="22" t="s">
        <v>67</v>
      </c>
      <c r="U64" s="30">
        <v>221231.35999999999</v>
      </c>
      <c r="V64" s="30">
        <v>5619.27</v>
      </c>
      <c r="W64" s="30">
        <v>95227.73</v>
      </c>
      <c r="X64" s="35">
        <f t="shared" si="2"/>
        <v>0.41978164221981668</v>
      </c>
      <c r="Y64" s="36" t="str">
        <f t="shared" si="3"/>
        <v xml:space="preserve"> </v>
      </c>
      <c r="Z64" s="24"/>
    </row>
    <row r="65" spans="1:26" ht="25.5">
      <c r="A65" s="33">
        <v>60</v>
      </c>
      <c r="B65" s="22" t="s">
        <v>652</v>
      </c>
      <c r="C65" s="22" t="s">
        <v>291</v>
      </c>
      <c r="D65" s="22" t="s">
        <v>291</v>
      </c>
      <c r="E65" s="23" t="s">
        <v>653</v>
      </c>
      <c r="F65" s="23" t="s">
        <v>654</v>
      </c>
      <c r="G65" s="23" t="s">
        <v>655</v>
      </c>
      <c r="H65" s="23"/>
      <c r="I65" s="23" t="s">
        <v>656</v>
      </c>
      <c r="J65" s="23" t="s">
        <v>12</v>
      </c>
      <c r="K65" s="28">
        <v>44854</v>
      </c>
      <c r="L65" s="28">
        <v>44884</v>
      </c>
      <c r="M65" s="34">
        <f t="shared" si="1"/>
        <v>30</v>
      </c>
      <c r="N65" s="28">
        <v>44884</v>
      </c>
      <c r="O65" s="23"/>
      <c r="P65" s="34" t="str">
        <f t="shared" ca="1" si="0"/>
        <v>Fora do Prazo</v>
      </c>
      <c r="Q65" s="22" t="s">
        <v>721</v>
      </c>
      <c r="R65" s="23" t="s">
        <v>516</v>
      </c>
      <c r="S65" s="23" t="s">
        <v>512</v>
      </c>
      <c r="T65" s="22" t="s">
        <v>513</v>
      </c>
      <c r="U65" s="30">
        <v>62859.4</v>
      </c>
      <c r="V65" s="30"/>
      <c r="W65" s="30"/>
      <c r="X65" s="35">
        <f t="shared" si="2"/>
        <v>0</v>
      </c>
      <c r="Y65" s="36" t="str">
        <f t="shared" si="3"/>
        <v xml:space="preserve"> </v>
      </c>
      <c r="Z65" s="24"/>
    </row>
    <row r="66" spans="1:26" ht="25.5">
      <c r="A66" s="33">
        <v>61</v>
      </c>
      <c r="B66" s="22" t="s">
        <v>657</v>
      </c>
      <c r="C66" s="22" t="s">
        <v>291</v>
      </c>
      <c r="D66" s="22" t="s">
        <v>291</v>
      </c>
      <c r="E66" s="23" t="s">
        <v>653</v>
      </c>
      <c r="F66" s="23" t="s">
        <v>654</v>
      </c>
      <c r="G66" s="23" t="s">
        <v>658</v>
      </c>
      <c r="H66" s="23"/>
      <c r="I66" s="23" t="s">
        <v>343</v>
      </c>
      <c r="J66" s="23" t="s">
        <v>12</v>
      </c>
      <c r="K66" s="28">
        <v>44886</v>
      </c>
      <c r="L66" s="28">
        <v>44915</v>
      </c>
      <c r="M66" s="34">
        <f t="shared" si="1"/>
        <v>29</v>
      </c>
      <c r="N66" s="28">
        <v>44185</v>
      </c>
      <c r="O66" s="23"/>
      <c r="P66" s="34" t="str">
        <f t="shared" ca="1" si="0"/>
        <v>Fora do Prazo</v>
      </c>
      <c r="Q66" s="22" t="s">
        <v>722</v>
      </c>
      <c r="R66" s="23" t="s">
        <v>516</v>
      </c>
      <c r="S66" s="23" t="s">
        <v>512</v>
      </c>
      <c r="T66" s="22" t="s">
        <v>517</v>
      </c>
      <c r="U66" s="30">
        <v>172002.87</v>
      </c>
      <c r="V66" s="30"/>
      <c r="W66" s="30"/>
      <c r="X66" s="35">
        <f t="shared" si="2"/>
        <v>0</v>
      </c>
      <c r="Y66" s="36" t="str">
        <f t="shared" si="3"/>
        <v xml:space="preserve"> </v>
      </c>
      <c r="Z66" s="24"/>
    </row>
    <row r="67" spans="1:26" ht="25.5">
      <c r="A67" s="33">
        <v>62</v>
      </c>
      <c r="B67" s="22" t="s">
        <v>659</v>
      </c>
      <c r="C67" s="22" t="s">
        <v>291</v>
      </c>
      <c r="D67" s="22" t="s">
        <v>291</v>
      </c>
      <c r="E67" s="23" t="s">
        <v>361</v>
      </c>
      <c r="F67" s="23" t="s">
        <v>660</v>
      </c>
      <c r="G67" s="23" t="s">
        <v>661</v>
      </c>
      <c r="H67" s="23"/>
      <c r="I67" s="23" t="s">
        <v>662</v>
      </c>
      <c r="J67" s="23" t="s">
        <v>12</v>
      </c>
      <c r="K67" s="28">
        <v>44935</v>
      </c>
      <c r="L67" s="28">
        <v>45055</v>
      </c>
      <c r="M67" s="34">
        <f t="shared" si="1"/>
        <v>120</v>
      </c>
      <c r="N67" s="28" t="s">
        <v>700</v>
      </c>
      <c r="O67" s="23"/>
      <c r="P67" s="34" t="str">
        <f t="shared" ca="1" si="0"/>
        <v>Fora do Prazo</v>
      </c>
      <c r="Q67" s="22" t="s">
        <v>723</v>
      </c>
      <c r="R67" s="23" t="s">
        <v>523</v>
      </c>
      <c r="S67" s="23" t="s">
        <v>566</v>
      </c>
      <c r="T67" s="22" t="s">
        <v>459</v>
      </c>
      <c r="U67" s="30">
        <v>523182.09</v>
      </c>
      <c r="V67" s="30">
        <v>22478.77</v>
      </c>
      <c r="W67" s="34">
        <v>438515.06</v>
      </c>
      <c r="X67" s="35">
        <f t="shared" si="2"/>
        <v>0.80364030507887263</v>
      </c>
      <c r="Y67" s="36" t="str">
        <f t="shared" si="3"/>
        <v xml:space="preserve"> </v>
      </c>
      <c r="Z67" s="24"/>
    </row>
    <row r="68" spans="1:26">
      <c r="A68" s="33">
        <v>63</v>
      </c>
      <c r="B68" s="22" t="s">
        <v>663</v>
      </c>
      <c r="C68" s="22" t="s">
        <v>291</v>
      </c>
      <c r="D68" s="22" t="s">
        <v>291</v>
      </c>
      <c r="E68" s="23" t="s">
        <v>664</v>
      </c>
      <c r="F68" s="23" t="s">
        <v>665</v>
      </c>
      <c r="G68" s="23" t="s">
        <v>666</v>
      </c>
      <c r="H68" s="23"/>
      <c r="I68" s="23" t="s">
        <v>484</v>
      </c>
      <c r="J68" s="23" t="s">
        <v>12</v>
      </c>
      <c r="K68" s="28">
        <v>44851</v>
      </c>
      <c r="L68" s="28">
        <v>45216</v>
      </c>
      <c r="M68" s="34">
        <f t="shared" si="1"/>
        <v>365</v>
      </c>
      <c r="N68" s="28">
        <v>45216</v>
      </c>
      <c r="O68" s="23"/>
      <c r="P68" s="34" t="str">
        <f t="shared" ca="1" si="0"/>
        <v>Fora do Prazo</v>
      </c>
      <c r="Q68" s="22" t="s">
        <v>724</v>
      </c>
      <c r="R68" s="23" t="s">
        <v>523</v>
      </c>
      <c r="S68" s="23" t="s">
        <v>725</v>
      </c>
      <c r="T68" s="22" t="s">
        <v>726</v>
      </c>
      <c r="U68" s="30">
        <v>673906.55</v>
      </c>
      <c r="V68" s="30"/>
      <c r="W68" s="34"/>
      <c r="X68" s="35">
        <f t="shared" si="2"/>
        <v>0</v>
      </c>
      <c r="Y68" s="36" t="str">
        <f t="shared" si="3"/>
        <v xml:space="preserve"> </v>
      </c>
      <c r="Z68" s="24"/>
    </row>
    <row r="69" spans="1:26">
      <c r="A69" s="33">
        <v>64</v>
      </c>
      <c r="B69" s="22" t="s">
        <v>667</v>
      </c>
      <c r="C69" s="22" t="s">
        <v>291</v>
      </c>
      <c r="D69" s="22" t="s">
        <v>291</v>
      </c>
      <c r="E69" s="23" t="s">
        <v>668</v>
      </c>
      <c r="F69" s="23" t="s">
        <v>669</v>
      </c>
      <c r="G69" s="23" t="s">
        <v>670</v>
      </c>
      <c r="H69" s="23"/>
      <c r="I69" s="23" t="s">
        <v>343</v>
      </c>
      <c r="J69" s="23" t="s">
        <v>12</v>
      </c>
      <c r="K69" s="28">
        <v>44902</v>
      </c>
      <c r="L69" s="28">
        <v>44932</v>
      </c>
      <c r="M69" s="34">
        <f t="shared" si="1"/>
        <v>30</v>
      </c>
      <c r="N69" s="28">
        <v>44932</v>
      </c>
      <c r="O69" s="23"/>
      <c r="P69" s="34" t="str">
        <f t="shared" ca="1" si="0"/>
        <v>Fora do Prazo</v>
      </c>
      <c r="Q69" s="22" t="s">
        <v>727</v>
      </c>
      <c r="R69" s="23" t="s">
        <v>728</v>
      </c>
      <c r="S69" s="23" t="s">
        <v>512</v>
      </c>
      <c r="T69" s="22" t="s">
        <v>729</v>
      </c>
      <c r="U69" s="30">
        <v>31164.07</v>
      </c>
      <c r="V69" s="30"/>
      <c r="W69" s="34"/>
      <c r="X69" s="35">
        <f t="shared" si="2"/>
        <v>0</v>
      </c>
      <c r="Y69" s="36" t="str">
        <f t="shared" si="3"/>
        <v xml:space="preserve"> </v>
      </c>
      <c r="Z69" s="24"/>
    </row>
    <row r="70" spans="1:26" ht="25.5">
      <c r="A70" s="33">
        <v>65</v>
      </c>
      <c r="B70" s="22" t="s">
        <v>671</v>
      </c>
      <c r="C70" s="22" t="s">
        <v>291</v>
      </c>
      <c r="D70" s="22" t="s">
        <v>291</v>
      </c>
      <c r="E70" s="23" t="s">
        <v>361</v>
      </c>
      <c r="F70" s="23" t="s">
        <v>672</v>
      </c>
      <c r="G70" s="23" t="s">
        <v>673</v>
      </c>
      <c r="H70" s="23"/>
      <c r="I70" s="23" t="s">
        <v>501</v>
      </c>
      <c r="J70" s="23" t="s">
        <v>12</v>
      </c>
      <c r="K70" s="28">
        <v>44889</v>
      </c>
      <c r="L70" s="28">
        <v>45162</v>
      </c>
      <c r="M70" s="34">
        <f t="shared" si="1"/>
        <v>273</v>
      </c>
      <c r="N70" s="28">
        <v>45162</v>
      </c>
      <c r="O70" s="23"/>
      <c r="P70" s="34" t="str">
        <f t="shared" ref="P70:P112" ca="1" si="4">IF(($F$1-K70)&lt;=M70,"Dentro do Prazo","Fora do Prazo")</f>
        <v>Fora do Prazo</v>
      </c>
      <c r="Q70" s="22" t="s">
        <v>730</v>
      </c>
      <c r="R70" s="23" t="s">
        <v>523</v>
      </c>
      <c r="S70" s="23" t="s">
        <v>702</v>
      </c>
      <c r="T70" s="22" t="s">
        <v>596</v>
      </c>
      <c r="U70" s="30">
        <v>719982</v>
      </c>
      <c r="V70" s="30"/>
      <c r="W70" s="34">
        <v>598880.15</v>
      </c>
      <c r="X70" s="35">
        <f t="shared" si="2"/>
        <v>0.83179878108063821</v>
      </c>
      <c r="Y70" s="36" t="str">
        <f t="shared" si="3"/>
        <v xml:space="preserve"> </v>
      </c>
      <c r="Z70" s="24"/>
    </row>
    <row r="71" spans="1:26" ht="38.25">
      <c r="A71" s="33">
        <v>66</v>
      </c>
      <c r="B71" s="22" t="s">
        <v>674</v>
      </c>
      <c r="C71" s="22" t="s">
        <v>274</v>
      </c>
      <c r="D71" s="22" t="s">
        <v>274</v>
      </c>
      <c r="E71" s="23" t="s">
        <v>328</v>
      </c>
      <c r="F71" s="23" t="s">
        <v>675</v>
      </c>
      <c r="G71" s="23" t="s">
        <v>676</v>
      </c>
      <c r="H71" s="23"/>
      <c r="I71" s="23" t="s">
        <v>425</v>
      </c>
      <c r="J71" s="23" t="s">
        <v>12</v>
      </c>
      <c r="K71" s="28">
        <v>44830</v>
      </c>
      <c r="L71" s="28">
        <v>45070</v>
      </c>
      <c r="M71" s="34">
        <f t="shared" ref="M71:M112" si="5">L71-K71</f>
        <v>240</v>
      </c>
      <c r="N71" s="28">
        <v>45070</v>
      </c>
      <c r="O71" s="23"/>
      <c r="P71" s="34" t="str">
        <f t="shared" ca="1" si="4"/>
        <v>Fora do Prazo</v>
      </c>
      <c r="Q71" s="22" t="s">
        <v>731</v>
      </c>
      <c r="R71" s="23" t="s">
        <v>521</v>
      </c>
      <c r="S71" s="23" t="s">
        <v>568</v>
      </c>
      <c r="T71" s="22" t="s">
        <v>569</v>
      </c>
      <c r="U71" s="30">
        <v>788412.36</v>
      </c>
      <c r="V71" s="30">
        <v>217024.97</v>
      </c>
      <c r="W71" s="82">
        <v>845630.85</v>
      </c>
      <c r="X71" s="35">
        <f t="shared" ref="X71:X112" si="6">(W71/(U71+V71))</f>
        <v>0.84105774151035351</v>
      </c>
      <c r="Y71" s="36" t="str">
        <f t="shared" ref="Y71:Y112" si="7">IF(J71="Paralisada", ($F$1-O71), " ")</f>
        <v xml:space="preserve"> </v>
      </c>
      <c r="Z71" s="24"/>
    </row>
    <row r="72" spans="1:26">
      <c r="A72" s="33">
        <v>67</v>
      </c>
      <c r="B72" s="22" t="s">
        <v>677</v>
      </c>
      <c r="C72" s="22" t="s">
        <v>291</v>
      </c>
      <c r="D72" s="22" t="s">
        <v>291</v>
      </c>
      <c r="E72" s="23" t="s">
        <v>653</v>
      </c>
      <c r="F72" s="23" t="s">
        <v>503</v>
      </c>
      <c r="G72" s="23" t="s">
        <v>678</v>
      </c>
      <c r="H72" s="23"/>
      <c r="I72" s="23" t="s">
        <v>420</v>
      </c>
      <c r="J72" s="23" t="s">
        <v>12</v>
      </c>
      <c r="K72" s="28">
        <v>44852</v>
      </c>
      <c r="L72" s="28">
        <v>44942</v>
      </c>
      <c r="M72" s="34">
        <f t="shared" si="5"/>
        <v>90</v>
      </c>
      <c r="N72" s="28">
        <v>44942</v>
      </c>
      <c r="O72" s="23"/>
      <c r="P72" s="34" t="str">
        <f t="shared" ca="1" si="4"/>
        <v>Fora do Prazo</v>
      </c>
      <c r="Q72" s="22" t="s">
        <v>732</v>
      </c>
      <c r="R72" s="23" t="s">
        <v>523</v>
      </c>
      <c r="S72" s="23" t="s">
        <v>512</v>
      </c>
      <c r="T72" s="22" t="s">
        <v>729</v>
      </c>
      <c r="U72" s="30">
        <v>303000.46000000002</v>
      </c>
      <c r="V72" s="30"/>
      <c r="W72" s="34">
        <v>242359.39</v>
      </c>
      <c r="X72" s="35">
        <f t="shared" si="6"/>
        <v>0.79986475928122347</v>
      </c>
      <c r="Y72" s="36" t="str">
        <f t="shared" si="7"/>
        <v xml:space="preserve"> </v>
      </c>
      <c r="Z72" s="24"/>
    </row>
    <row r="73" spans="1:26">
      <c r="A73" s="33">
        <v>68</v>
      </c>
      <c r="B73" s="22" t="s">
        <v>679</v>
      </c>
      <c r="C73" s="22" t="s">
        <v>291</v>
      </c>
      <c r="D73" s="22" t="s">
        <v>291</v>
      </c>
      <c r="E73" s="23" t="s">
        <v>333</v>
      </c>
      <c r="F73" s="23" t="s">
        <v>680</v>
      </c>
      <c r="G73" s="23" t="s">
        <v>681</v>
      </c>
      <c r="H73" s="23"/>
      <c r="I73" s="23" t="s">
        <v>420</v>
      </c>
      <c r="J73" s="23" t="s">
        <v>12</v>
      </c>
      <c r="K73" s="28">
        <v>44883</v>
      </c>
      <c r="L73" s="28">
        <v>45248</v>
      </c>
      <c r="M73" s="34">
        <f t="shared" si="5"/>
        <v>365</v>
      </c>
      <c r="N73" s="28">
        <v>44973</v>
      </c>
      <c r="O73" s="23"/>
      <c r="P73" s="34" t="str">
        <f t="shared" ca="1" si="4"/>
        <v>Fora do Prazo</v>
      </c>
      <c r="Q73" s="22" t="s">
        <v>733</v>
      </c>
      <c r="R73" s="23" t="s">
        <v>523</v>
      </c>
      <c r="S73" s="23" t="s">
        <v>449</v>
      </c>
      <c r="T73" s="22" t="s">
        <v>111</v>
      </c>
      <c r="U73" s="30">
        <v>149200.66</v>
      </c>
      <c r="V73" s="30">
        <v>34495.43</v>
      </c>
      <c r="W73" s="82">
        <v>182638.81</v>
      </c>
      <c r="X73" s="35">
        <f t="shared" si="6"/>
        <v>0.99424440661747349</v>
      </c>
      <c r="Y73" s="36" t="str">
        <f t="shared" si="7"/>
        <v xml:space="preserve"> </v>
      </c>
      <c r="Z73" s="24"/>
    </row>
    <row r="74" spans="1:26" ht="25.5">
      <c r="A74" s="33">
        <v>69</v>
      </c>
      <c r="B74" s="22" t="s">
        <v>682</v>
      </c>
      <c r="C74" s="22" t="s">
        <v>291</v>
      </c>
      <c r="D74" s="22" t="s">
        <v>291</v>
      </c>
      <c r="E74" s="23" t="s">
        <v>333</v>
      </c>
      <c r="F74" s="23" t="s">
        <v>683</v>
      </c>
      <c r="G74" s="23" t="s">
        <v>666</v>
      </c>
      <c r="H74" s="23"/>
      <c r="I74" s="23" t="s">
        <v>684</v>
      </c>
      <c r="J74" s="23" t="s">
        <v>12</v>
      </c>
      <c r="K74" s="28">
        <v>44819</v>
      </c>
      <c r="L74" s="28">
        <v>44940</v>
      </c>
      <c r="M74" s="34">
        <f t="shared" si="5"/>
        <v>121</v>
      </c>
      <c r="N74" s="28">
        <v>44940</v>
      </c>
      <c r="O74" s="23"/>
      <c r="P74" s="34" t="str">
        <f t="shared" ca="1" si="4"/>
        <v>Fora do Prazo</v>
      </c>
      <c r="Q74" s="22" t="s">
        <v>734</v>
      </c>
      <c r="R74" s="23" t="s">
        <v>523</v>
      </c>
      <c r="S74" s="23" t="s">
        <v>735</v>
      </c>
      <c r="T74" s="22" t="s">
        <v>42</v>
      </c>
      <c r="U74" s="30">
        <v>247646.2</v>
      </c>
      <c r="V74" s="30"/>
      <c r="W74" s="82">
        <v>99122.18</v>
      </c>
      <c r="X74" s="35">
        <f t="shared" si="6"/>
        <v>0.40025722179464085</v>
      </c>
      <c r="Y74" s="36" t="str">
        <f t="shared" si="7"/>
        <v xml:space="preserve"> </v>
      </c>
      <c r="Z74" s="24"/>
    </row>
    <row r="75" spans="1:26" ht="38.25">
      <c r="A75" s="33">
        <v>70</v>
      </c>
      <c r="B75" s="22" t="s">
        <v>685</v>
      </c>
      <c r="C75" s="22" t="s">
        <v>686</v>
      </c>
      <c r="D75" s="22" t="s">
        <v>686</v>
      </c>
      <c r="E75" s="23" t="s">
        <v>361</v>
      </c>
      <c r="F75" s="23" t="s">
        <v>687</v>
      </c>
      <c r="G75" s="23" t="s">
        <v>688</v>
      </c>
      <c r="H75" s="23"/>
      <c r="I75" s="23" t="s">
        <v>684</v>
      </c>
      <c r="J75" s="23" t="s">
        <v>12</v>
      </c>
      <c r="K75" s="28">
        <v>44816</v>
      </c>
      <c r="L75" s="28">
        <v>45056</v>
      </c>
      <c r="M75" s="34">
        <f t="shared" si="5"/>
        <v>240</v>
      </c>
      <c r="N75" s="28">
        <v>45056</v>
      </c>
      <c r="O75" s="23"/>
      <c r="P75" s="34" t="str">
        <f t="shared" ca="1" si="4"/>
        <v>Fora do Prazo</v>
      </c>
      <c r="Q75" s="22" t="s">
        <v>736</v>
      </c>
      <c r="R75" s="23" t="s">
        <v>523</v>
      </c>
      <c r="S75" s="23" t="s">
        <v>568</v>
      </c>
      <c r="T75" s="22" t="s">
        <v>569</v>
      </c>
      <c r="U75" s="30">
        <v>815860.55</v>
      </c>
      <c r="V75" s="30"/>
      <c r="W75" s="34">
        <v>730408.19</v>
      </c>
      <c r="X75" s="35">
        <f t="shared" si="6"/>
        <v>0.89526107127008392</v>
      </c>
      <c r="Y75" s="36" t="str">
        <f t="shared" si="7"/>
        <v xml:space="preserve"> </v>
      </c>
      <c r="Z75" s="24"/>
    </row>
    <row r="76" spans="1:26" ht="38.25">
      <c r="A76" s="33">
        <v>71</v>
      </c>
      <c r="B76" s="22" t="s">
        <v>689</v>
      </c>
      <c r="C76" s="22" t="s">
        <v>274</v>
      </c>
      <c r="D76" s="22" t="s">
        <v>274</v>
      </c>
      <c r="E76" s="23" t="s">
        <v>333</v>
      </c>
      <c r="F76" s="23" t="s">
        <v>690</v>
      </c>
      <c r="G76" s="23" t="s">
        <v>688</v>
      </c>
      <c r="H76" s="23"/>
      <c r="I76" s="23" t="s">
        <v>684</v>
      </c>
      <c r="J76" s="23" t="s">
        <v>12</v>
      </c>
      <c r="K76" s="28">
        <v>44823</v>
      </c>
      <c r="L76" s="28">
        <v>45003</v>
      </c>
      <c r="M76" s="34">
        <f t="shared" si="5"/>
        <v>180</v>
      </c>
      <c r="N76" s="28">
        <v>45003</v>
      </c>
      <c r="O76" s="23"/>
      <c r="P76" s="34" t="str">
        <f t="shared" ca="1" si="4"/>
        <v>Fora do Prazo</v>
      </c>
      <c r="Q76" s="22" t="s">
        <v>737</v>
      </c>
      <c r="R76" s="23" t="s">
        <v>514</v>
      </c>
      <c r="S76" s="23" t="s">
        <v>568</v>
      </c>
      <c r="T76" s="22" t="s">
        <v>569</v>
      </c>
      <c r="U76" s="30">
        <v>515085.71</v>
      </c>
      <c r="V76" s="30"/>
      <c r="W76" s="82">
        <v>184696.85</v>
      </c>
      <c r="X76" s="35">
        <f t="shared" si="6"/>
        <v>0.35857498356923939</v>
      </c>
      <c r="Y76" s="36" t="str">
        <f t="shared" si="7"/>
        <v xml:space="preserve"> </v>
      </c>
      <c r="Z76" s="24"/>
    </row>
    <row r="77" spans="1:26" ht="25.5">
      <c r="A77" s="33">
        <v>72</v>
      </c>
      <c r="B77" s="22" t="s">
        <v>691</v>
      </c>
      <c r="C77" s="22" t="s">
        <v>291</v>
      </c>
      <c r="D77" s="22" t="s">
        <v>291</v>
      </c>
      <c r="E77" s="23" t="s">
        <v>692</v>
      </c>
      <c r="F77" s="23" t="s">
        <v>693</v>
      </c>
      <c r="G77" s="23" t="s">
        <v>694</v>
      </c>
      <c r="H77" s="23"/>
      <c r="I77" s="23" t="s">
        <v>387</v>
      </c>
      <c r="J77" s="23" t="s">
        <v>331</v>
      </c>
      <c r="K77" s="28">
        <v>44788</v>
      </c>
      <c r="L77" s="28">
        <v>44968</v>
      </c>
      <c r="M77" s="34">
        <f t="shared" si="5"/>
        <v>180</v>
      </c>
      <c r="N77" s="28">
        <v>44968</v>
      </c>
      <c r="O77" s="23"/>
      <c r="P77" s="34" t="str">
        <f t="shared" ca="1" si="4"/>
        <v>Fora do Prazo</v>
      </c>
      <c r="Q77" s="22" t="s">
        <v>738</v>
      </c>
      <c r="R77" s="23" t="s">
        <v>523</v>
      </c>
      <c r="S77" s="23" t="s">
        <v>572</v>
      </c>
      <c r="T77" s="22" t="s">
        <v>525</v>
      </c>
      <c r="U77" s="30">
        <v>196663.85</v>
      </c>
      <c r="V77" s="30"/>
      <c r="W77" s="34">
        <v>196633.85</v>
      </c>
      <c r="X77" s="35">
        <f t="shared" si="6"/>
        <v>0.9998474554423703</v>
      </c>
      <c r="Y77" s="36" t="str">
        <f t="shared" si="7"/>
        <v xml:space="preserve"> </v>
      </c>
      <c r="Z77" s="24"/>
    </row>
    <row r="78" spans="1:26" ht="25.5">
      <c r="A78" s="33">
        <v>73</v>
      </c>
      <c r="B78" s="22" t="s">
        <v>362</v>
      </c>
      <c r="C78" s="22" t="s">
        <v>291</v>
      </c>
      <c r="D78" s="22" t="s">
        <v>291</v>
      </c>
      <c r="E78" s="23" t="s">
        <v>378</v>
      </c>
      <c r="F78" s="23" t="s">
        <v>695</v>
      </c>
      <c r="G78" s="23" t="s">
        <v>696</v>
      </c>
      <c r="H78" s="23"/>
      <c r="I78" s="23" t="s">
        <v>387</v>
      </c>
      <c r="J78" s="23" t="s">
        <v>12</v>
      </c>
      <c r="K78" s="28">
        <v>44503</v>
      </c>
      <c r="L78" s="28">
        <v>44684</v>
      </c>
      <c r="M78" s="34">
        <f t="shared" si="5"/>
        <v>181</v>
      </c>
      <c r="N78" s="28">
        <v>44684</v>
      </c>
      <c r="O78" s="23"/>
      <c r="P78" s="34" t="str">
        <f t="shared" ca="1" si="4"/>
        <v>Fora do Prazo</v>
      </c>
      <c r="Q78" s="22" t="s">
        <v>300</v>
      </c>
      <c r="R78" s="23" t="s">
        <v>523</v>
      </c>
      <c r="S78" s="23" t="s">
        <v>739</v>
      </c>
      <c r="T78" s="22" t="s">
        <v>22</v>
      </c>
      <c r="U78" s="30">
        <v>560859.06999999995</v>
      </c>
      <c r="V78" s="30"/>
      <c r="W78" s="82">
        <v>348328.25</v>
      </c>
      <c r="X78" s="35">
        <f t="shared" si="6"/>
        <v>0.62106198977935767</v>
      </c>
      <c r="Y78" s="36" t="str">
        <f t="shared" si="7"/>
        <v xml:space="preserve"> </v>
      </c>
      <c r="Z78" s="24"/>
    </row>
    <row r="79" spans="1:26">
      <c r="A79" s="33">
        <v>74</v>
      </c>
      <c r="B79" s="22" t="s">
        <v>414</v>
      </c>
      <c r="C79" s="22" t="s">
        <v>291</v>
      </c>
      <c r="D79" s="22" t="s">
        <v>291</v>
      </c>
      <c r="E79" s="23" t="s">
        <v>333</v>
      </c>
      <c r="F79" s="23" t="s">
        <v>697</v>
      </c>
      <c r="G79" s="23" t="s">
        <v>666</v>
      </c>
      <c r="H79" s="23"/>
      <c r="I79" s="23" t="s">
        <v>376</v>
      </c>
      <c r="J79" s="23" t="s">
        <v>12</v>
      </c>
      <c r="K79" s="28">
        <v>44724</v>
      </c>
      <c r="L79" s="28">
        <v>45017</v>
      </c>
      <c r="M79" s="34">
        <f t="shared" si="5"/>
        <v>293</v>
      </c>
      <c r="N79" s="28">
        <v>45017</v>
      </c>
      <c r="O79" s="23"/>
      <c r="P79" s="34" t="str">
        <f t="shared" ca="1" si="4"/>
        <v>Fora do Prazo</v>
      </c>
      <c r="Q79" s="22" t="s">
        <v>740</v>
      </c>
      <c r="R79" s="23" t="s">
        <v>523</v>
      </c>
      <c r="S79" s="23" t="s">
        <v>277</v>
      </c>
      <c r="T79" s="22" t="s">
        <v>447</v>
      </c>
      <c r="U79" s="30">
        <v>1067192.21</v>
      </c>
      <c r="V79" s="30"/>
      <c r="W79" s="82">
        <v>917777.04</v>
      </c>
      <c r="X79" s="35">
        <f t="shared" si="6"/>
        <v>0.8599922595012196</v>
      </c>
      <c r="Y79" s="36" t="str">
        <f t="shared" si="7"/>
        <v xml:space="preserve"> </v>
      </c>
      <c r="Z79" s="24"/>
    </row>
    <row r="80" spans="1:26">
      <c r="A80" s="33">
        <v>75</v>
      </c>
      <c r="B80" s="22" t="s">
        <v>698</v>
      </c>
      <c r="C80" s="22" t="s">
        <v>291</v>
      </c>
      <c r="D80" s="22" t="s">
        <v>291</v>
      </c>
      <c r="E80" s="23" t="s">
        <v>328</v>
      </c>
      <c r="F80" s="23" t="s">
        <v>690</v>
      </c>
      <c r="G80" s="23" t="s">
        <v>699</v>
      </c>
      <c r="H80" s="23"/>
      <c r="I80" s="23" t="s">
        <v>376</v>
      </c>
      <c r="J80" s="23" t="s">
        <v>12</v>
      </c>
      <c r="K80" s="28">
        <v>44809</v>
      </c>
      <c r="L80" s="28">
        <v>45109</v>
      </c>
      <c r="M80" s="34">
        <f t="shared" si="5"/>
        <v>300</v>
      </c>
      <c r="N80" s="28">
        <v>45109</v>
      </c>
      <c r="O80" s="23"/>
      <c r="P80" s="34" t="str">
        <f t="shared" ca="1" si="4"/>
        <v>Fora do Prazo</v>
      </c>
      <c r="Q80" s="22" t="s">
        <v>741</v>
      </c>
      <c r="R80" s="23" t="s">
        <v>514</v>
      </c>
      <c r="S80" s="23" t="s">
        <v>462</v>
      </c>
      <c r="T80" s="22" t="s">
        <v>61</v>
      </c>
      <c r="U80" s="30">
        <v>1280612.29</v>
      </c>
      <c r="V80" s="30"/>
      <c r="W80" s="82">
        <v>1280612.29</v>
      </c>
      <c r="X80" s="35">
        <f t="shared" si="6"/>
        <v>1</v>
      </c>
      <c r="Y80" s="36" t="str">
        <f t="shared" si="7"/>
        <v xml:space="preserve"> </v>
      </c>
      <c r="Z80" s="24"/>
    </row>
    <row r="81" spans="1:26" ht="25.5">
      <c r="A81" s="33">
        <v>76</v>
      </c>
      <c r="B81" s="22" t="s">
        <v>768</v>
      </c>
      <c r="C81" s="22" t="s">
        <v>291</v>
      </c>
      <c r="D81" s="22" t="s">
        <v>291</v>
      </c>
      <c r="E81" s="23" t="s">
        <v>476</v>
      </c>
      <c r="F81" s="23" t="s">
        <v>769</v>
      </c>
      <c r="G81" s="23" t="s">
        <v>770</v>
      </c>
      <c r="H81" s="23"/>
      <c r="I81" s="23" t="s">
        <v>479</v>
      </c>
      <c r="J81" s="23" t="s">
        <v>12</v>
      </c>
      <c r="K81" s="28">
        <v>44991</v>
      </c>
      <c r="L81" s="28">
        <v>45021</v>
      </c>
      <c r="M81" s="34">
        <f t="shared" si="5"/>
        <v>30</v>
      </c>
      <c r="N81" s="28">
        <v>45021</v>
      </c>
      <c r="O81" s="23"/>
      <c r="P81" s="34" t="str">
        <f t="shared" ca="1" si="4"/>
        <v>Fora do Prazo</v>
      </c>
      <c r="Q81" s="22" t="s">
        <v>775</v>
      </c>
      <c r="R81" s="23" t="s">
        <v>516</v>
      </c>
      <c r="S81" s="23" t="s">
        <v>512</v>
      </c>
      <c r="T81" s="22" t="s">
        <v>513</v>
      </c>
      <c r="U81" s="30">
        <v>91904</v>
      </c>
      <c r="V81" s="30"/>
      <c r="W81" s="82"/>
      <c r="X81" s="35">
        <f t="shared" si="6"/>
        <v>0</v>
      </c>
      <c r="Y81" s="36" t="str">
        <f t="shared" si="7"/>
        <v xml:space="preserve"> </v>
      </c>
      <c r="Z81" s="24"/>
    </row>
    <row r="82" spans="1:26" ht="25.5">
      <c r="A82" s="33">
        <v>77</v>
      </c>
      <c r="B82" s="22" t="s">
        <v>771</v>
      </c>
      <c r="C82" s="22" t="s">
        <v>291</v>
      </c>
      <c r="D82" s="22" t="s">
        <v>291</v>
      </c>
      <c r="E82" s="23" t="s">
        <v>772</v>
      </c>
      <c r="F82" s="23" t="s">
        <v>773</v>
      </c>
      <c r="G82" s="23" t="s">
        <v>774</v>
      </c>
      <c r="H82" s="23"/>
      <c r="I82" s="23" t="s">
        <v>343</v>
      </c>
      <c r="J82" s="23" t="s">
        <v>12</v>
      </c>
      <c r="K82" s="28">
        <v>44942</v>
      </c>
      <c r="L82" s="28">
        <v>45422</v>
      </c>
      <c r="M82" s="34">
        <f t="shared" si="5"/>
        <v>480</v>
      </c>
      <c r="N82" s="28">
        <v>45422</v>
      </c>
      <c r="O82" s="23"/>
      <c r="P82" s="34" t="str">
        <f t="shared" ca="1" si="4"/>
        <v>Dentro do Prazo</v>
      </c>
      <c r="Q82" s="22" t="s">
        <v>723</v>
      </c>
      <c r="R82" s="23" t="s">
        <v>776</v>
      </c>
      <c r="S82" s="23" t="s">
        <v>702</v>
      </c>
      <c r="T82" s="22" t="s">
        <v>596</v>
      </c>
      <c r="U82" s="30">
        <v>7092616.9100000001</v>
      </c>
      <c r="V82" s="30"/>
      <c r="W82" s="82"/>
      <c r="X82" s="35">
        <f t="shared" si="6"/>
        <v>0</v>
      </c>
      <c r="Y82" s="36" t="str">
        <f t="shared" si="7"/>
        <v xml:space="preserve"> </v>
      </c>
      <c r="Z82" s="24"/>
    </row>
    <row r="83" spans="1:26" ht="25.5">
      <c r="A83" s="33">
        <v>78</v>
      </c>
      <c r="B83" s="22" t="s">
        <v>863</v>
      </c>
      <c r="C83" s="22" t="s">
        <v>291</v>
      </c>
      <c r="D83" s="22" t="s">
        <v>291</v>
      </c>
      <c r="E83" s="23" t="s">
        <v>653</v>
      </c>
      <c r="F83" s="23" t="s">
        <v>864</v>
      </c>
      <c r="G83" s="23" t="s">
        <v>865</v>
      </c>
      <c r="H83" s="23"/>
      <c r="I83" s="23" t="s">
        <v>479</v>
      </c>
      <c r="J83" s="23" t="s">
        <v>12</v>
      </c>
      <c r="K83" s="28">
        <v>44991</v>
      </c>
      <c r="L83" s="28">
        <v>45081</v>
      </c>
      <c r="M83" s="34">
        <f t="shared" si="5"/>
        <v>90</v>
      </c>
      <c r="N83" s="28">
        <v>45081</v>
      </c>
      <c r="O83" s="23"/>
      <c r="P83" s="34" t="str">
        <f t="shared" ca="1" si="4"/>
        <v>Fora do Prazo</v>
      </c>
      <c r="Q83" s="22" t="s">
        <v>948</v>
      </c>
      <c r="R83" s="23" t="s">
        <v>949</v>
      </c>
      <c r="S83" s="23" t="s">
        <v>512</v>
      </c>
      <c r="T83" s="22" t="s">
        <v>729</v>
      </c>
      <c r="U83" s="30">
        <v>1118744.0900000001</v>
      </c>
      <c r="V83" s="30"/>
      <c r="W83" s="82">
        <v>105821.06</v>
      </c>
      <c r="X83" s="35">
        <f t="shared" si="6"/>
        <v>9.4589156667634317E-2</v>
      </c>
      <c r="Y83" s="36" t="str">
        <f t="shared" si="7"/>
        <v xml:space="preserve"> </v>
      </c>
      <c r="Z83" s="108"/>
    </row>
    <row r="84" spans="1:26" ht="25.5">
      <c r="A84" s="33">
        <v>79</v>
      </c>
      <c r="B84" s="27" t="s">
        <v>866</v>
      </c>
      <c r="C84" s="22" t="s">
        <v>291</v>
      </c>
      <c r="D84" s="22" t="s">
        <v>291</v>
      </c>
      <c r="E84" s="23" t="s">
        <v>541</v>
      </c>
      <c r="F84" s="23" t="s">
        <v>867</v>
      </c>
      <c r="G84" s="23" t="s">
        <v>868</v>
      </c>
      <c r="H84" s="23"/>
      <c r="I84" s="23" t="s">
        <v>387</v>
      </c>
      <c r="J84" s="23" t="s">
        <v>12</v>
      </c>
      <c r="K84" s="28">
        <v>45061</v>
      </c>
      <c r="L84" s="28">
        <v>45151</v>
      </c>
      <c r="M84" s="34">
        <f t="shared" si="5"/>
        <v>90</v>
      </c>
      <c r="N84" s="28">
        <v>45151</v>
      </c>
      <c r="O84" s="23"/>
      <c r="P84" s="34" t="str">
        <f t="shared" ca="1" si="4"/>
        <v>Fora do Prazo</v>
      </c>
      <c r="Q84" s="107" t="s">
        <v>950</v>
      </c>
      <c r="R84" s="23" t="s">
        <v>951</v>
      </c>
      <c r="S84" s="23" t="s">
        <v>277</v>
      </c>
      <c r="T84" s="22" t="s">
        <v>447</v>
      </c>
      <c r="U84" s="30">
        <v>277459.34999999998</v>
      </c>
      <c r="V84" s="30">
        <v>13385.85</v>
      </c>
      <c r="W84" s="82">
        <v>299571.17</v>
      </c>
      <c r="X84" s="35">
        <f t="shared" si="6"/>
        <v>1.0300021110886479</v>
      </c>
      <c r="Y84" s="36" t="str">
        <f t="shared" si="7"/>
        <v xml:space="preserve"> </v>
      </c>
      <c r="Z84" s="108"/>
    </row>
    <row r="85" spans="1:26" ht="15">
      <c r="A85" s="33">
        <v>80</v>
      </c>
      <c r="B85" s="22" t="s">
        <v>869</v>
      </c>
      <c r="C85" s="22" t="s">
        <v>422</v>
      </c>
      <c r="D85" s="22" t="s">
        <v>422</v>
      </c>
      <c r="E85" s="23" t="s">
        <v>870</v>
      </c>
      <c r="F85" s="23" t="s">
        <v>871</v>
      </c>
      <c r="G85" s="23" t="s">
        <v>774</v>
      </c>
      <c r="H85" s="23"/>
      <c r="I85" s="23" t="s">
        <v>479</v>
      </c>
      <c r="J85" s="23" t="s">
        <v>12</v>
      </c>
      <c r="K85" s="28">
        <v>45076</v>
      </c>
      <c r="L85" s="28">
        <v>45136</v>
      </c>
      <c r="M85" s="34">
        <f t="shared" si="5"/>
        <v>60</v>
      </c>
      <c r="N85" s="28">
        <v>45136</v>
      </c>
      <c r="O85" s="23"/>
      <c r="P85" s="34" t="str">
        <f t="shared" ca="1" si="4"/>
        <v>Fora do Prazo</v>
      </c>
      <c r="Q85" s="22" t="s">
        <v>952</v>
      </c>
      <c r="R85" s="23" t="s">
        <v>953</v>
      </c>
      <c r="S85" s="106" t="s">
        <v>707</v>
      </c>
      <c r="T85" s="23" t="s">
        <v>954</v>
      </c>
      <c r="U85" s="30">
        <v>109999.57</v>
      </c>
      <c r="V85" s="30"/>
      <c r="W85" s="82"/>
      <c r="X85" s="35">
        <f t="shared" si="6"/>
        <v>0</v>
      </c>
      <c r="Y85" s="36" t="str">
        <f t="shared" si="7"/>
        <v xml:space="preserve"> </v>
      </c>
      <c r="Z85" s="108"/>
    </row>
    <row r="86" spans="1:26" ht="25.5">
      <c r="A86" s="33">
        <v>81</v>
      </c>
      <c r="B86" s="22" t="s">
        <v>872</v>
      </c>
      <c r="C86" s="22" t="s">
        <v>422</v>
      </c>
      <c r="D86" s="22" t="s">
        <v>422</v>
      </c>
      <c r="E86" s="23" t="s">
        <v>772</v>
      </c>
      <c r="F86" s="23" t="s">
        <v>873</v>
      </c>
      <c r="G86" s="23" t="s">
        <v>874</v>
      </c>
      <c r="H86" s="23"/>
      <c r="I86" s="23" t="s">
        <v>875</v>
      </c>
      <c r="J86" s="23" t="s">
        <v>12</v>
      </c>
      <c r="K86" s="28">
        <v>45040</v>
      </c>
      <c r="L86" s="28">
        <v>45160</v>
      </c>
      <c r="M86" s="34">
        <f t="shared" si="5"/>
        <v>120</v>
      </c>
      <c r="N86" s="28">
        <v>45160</v>
      </c>
      <c r="O86" s="23"/>
      <c r="P86" s="34" t="str">
        <f t="shared" ca="1" si="4"/>
        <v>Fora do Prazo</v>
      </c>
      <c r="Q86" s="22" t="s">
        <v>955</v>
      </c>
      <c r="R86" s="23" t="s">
        <v>953</v>
      </c>
      <c r="S86" s="23" t="s">
        <v>509</v>
      </c>
      <c r="T86" s="22" t="s">
        <v>38</v>
      </c>
      <c r="U86" s="30">
        <v>72496.17</v>
      </c>
      <c r="V86" s="30"/>
      <c r="W86" s="82"/>
      <c r="X86" s="35">
        <f t="shared" si="6"/>
        <v>0</v>
      </c>
      <c r="Y86" s="36" t="str">
        <f t="shared" si="7"/>
        <v xml:space="preserve"> </v>
      </c>
      <c r="Z86" s="108"/>
    </row>
    <row r="87" spans="1:26" ht="25.5">
      <c r="A87" s="33">
        <v>82</v>
      </c>
      <c r="B87" s="22" t="s">
        <v>876</v>
      </c>
      <c r="C87" s="22" t="s">
        <v>291</v>
      </c>
      <c r="D87" s="22" t="s">
        <v>291</v>
      </c>
      <c r="E87" s="23" t="s">
        <v>877</v>
      </c>
      <c r="F87" s="23" t="s">
        <v>878</v>
      </c>
      <c r="G87" s="23" t="s">
        <v>879</v>
      </c>
      <c r="H87" s="23"/>
      <c r="I87" s="23" t="s">
        <v>376</v>
      </c>
      <c r="J87" s="23" t="s">
        <v>331</v>
      </c>
      <c r="K87" s="28">
        <v>45089</v>
      </c>
      <c r="L87" s="28">
        <v>45099</v>
      </c>
      <c r="M87" s="34">
        <f t="shared" si="5"/>
        <v>10</v>
      </c>
      <c r="N87" s="28" t="s">
        <v>947</v>
      </c>
      <c r="O87" s="23"/>
      <c r="P87" s="34" t="str">
        <f t="shared" ca="1" si="4"/>
        <v>Fora do Prazo</v>
      </c>
      <c r="Q87" s="107">
        <v>45099</v>
      </c>
      <c r="R87" s="23" t="s">
        <v>523</v>
      </c>
      <c r="S87" s="23" t="s">
        <v>570</v>
      </c>
      <c r="T87" s="22" t="s">
        <v>571</v>
      </c>
      <c r="U87" s="30">
        <v>308100</v>
      </c>
      <c r="V87" s="30"/>
      <c r="W87" s="82">
        <v>308100</v>
      </c>
      <c r="X87" s="35">
        <f t="shared" si="6"/>
        <v>1</v>
      </c>
      <c r="Y87" s="36" t="str">
        <f t="shared" si="7"/>
        <v xml:space="preserve"> </v>
      </c>
      <c r="Z87" s="108"/>
    </row>
    <row r="88" spans="1:26" ht="25.5">
      <c r="A88" s="33">
        <v>83</v>
      </c>
      <c r="B88" s="22" t="s">
        <v>880</v>
      </c>
      <c r="C88" s="22" t="s">
        <v>291</v>
      </c>
      <c r="D88" s="22" t="s">
        <v>291</v>
      </c>
      <c r="E88" s="23" t="s">
        <v>881</v>
      </c>
      <c r="F88" s="23" t="s">
        <v>882</v>
      </c>
      <c r="G88" s="23" t="s">
        <v>883</v>
      </c>
      <c r="H88" s="23"/>
      <c r="I88" s="23" t="s">
        <v>420</v>
      </c>
      <c r="J88" s="23" t="s">
        <v>12</v>
      </c>
      <c r="K88" s="28">
        <v>45131</v>
      </c>
      <c r="L88" s="28">
        <v>45192</v>
      </c>
      <c r="M88" s="34">
        <f t="shared" si="5"/>
        <v>61</v>
      </c>
      <c r="N88" s="28">
        <v>45192</v>
      </c>
      <c r="O88" s="23"/>
      <c r="P88" s="34" t="str">
        <f t="shared" ca="1" si="4"/>
        <v>Fora do Prazo</v>
      </c>
      <c r="Q88" s="107" t="s">
        <v>737</v>
      </c>
      <c r="R88" s="23" t="s">
        <v>956</v>
      </c>
      <c r="S88" s="23" t="s">
        <v>957</v>
      </c>
      <c r="T88" s="22" t="s">
        <v>958</v>
      </c>
      <c r="U88" s="30">
        <v>175941.13</v>
      </c>
      <c r="V88" s="30"/>
      <c r="W88" s="82">
        <v>42537.56</v>
      </c>
      <c r="X88" s="35">
        <f t="shared" si="6"/>
        <v>0.24177155165480632</v>
      </c>
      <c r="Y88" s="36" t="str">
        <f t="shared" si="7"/>
        <v xml:space="preserve"> </v>
      </c>
      <c r="Z88" s="108"/>
    </row>
    <row r="89" spans="1:26" ht="38.25">
      <c r="A89" s="33">
        <v>84</v>
      </c>
      <c r="B89" s="22" t="s">
        <v>884</v>
      </c>
      <c r="C89" s="22" t="s">
        <v>274</v>
      </c>
      <c r="D89" s="22" t="s">
        <v>274</v>
      </c>
      <c r="E89" s="23" t="s">
        <v>333</v>
      </c>
      <c r="F89" s="23" t="s">
        <v>637</v>
      </c>
      <c r="G89" s="23" t="s">
        <v>885</v>
      </c>
      <c r="H89" s="23"/>
      <c r="I89" s="23" t="s">
        <v>387</v>
      </c>
      <c r="J89" s="23" t="s">
        <v>12</v>
      </c>
      <c r="K89" s="28">
        <v>45124</v>
      </c>
      <c r="L89" s="28">
        <v>45245</v>
      </c>
      <c r="M89" s="34">
        <f t="shared" si="5"/>
        <v>121</v>
      </c>
      <c r="N89" s="28">
        <v>45245</v>
      </c>
      <c r="O89" s="23"/>
      <c r="P89" s="34" t="str">
        <f t="shared" ca="1" si="4"/>
        <v>Fora do Prazo</v>
      </c>
      <c r="Q89" s="107" t="s">
        <v>959</v>
      </c>
      <c r="R89" s="23" t="s">
        <v>960</v>
      </c>
      <c r="S89" s="23" t="s">
        <v>961</v>
      </c>
      <c r="T89" s="22" t="s">
        <v>17</v>
      </c>
      <c r="U89" s="30">
        <v>103393.57</v>
      </c>
      <c r="V89" s="30"/>
      <c r="W89" s="82">
        <v>66548.17</v>
      </c>
      <c r="X89" s="35">
        <f t="shared" si="6"/>
        <v>0.64363934817223156</v>
      </c>
      <c r="Y89" s="36" t="str">
        <f t="shared" si="7"/>
        <v xml:space="preserve"> </v>
      </c>
      <c r="Z89" s="108"/>
    </row>
    <row r="90" spans="1:26" ht="25.5">
      <c r="A90" s="33">
        <v>85</v>
      </c>
      <c r="B90" s="22" t="s">
        <v>886</v>
      </c>
      <c r="C90" s="22" t="s">
        <v>274</v>
      </c>
      <c r="D90" s="22" t="s">
        <v>274</v>
      </c>
      <c r="E90" s="23" t="s">
        <v>333</v>
      </c>
      <c r="F90" s="23" t="s">
        <v>887</v>
      </c>
      <c r="G90" s="23" t="s">
        <v>888</v>
      </c>
      <c r="H90" s="23"/>
      <c r="I90" s="23" t="s">
        <v>376</v>
      </c>
      <c r="J90" s="23" t="s">
        <v>12</v>
      </c>
      <c r="K90" s="28">
        <v>45110</v>
      </c>
      <c r="L90" s="28">
        <v>45170</v>
      </c>
      <c r="M90" s="34">
        <f t="shared" si="5"/>
        <v>60</v>
      </c>
      <c r="N90" s="28">
        <v>45170</v>
      </c>
      <c r="O90" s="23"/>
      <c r="P90" s="34" t="str">
        <f t="shared" ca="1" si="4"/>
        <v>Fora do Prazo</v>
      </c>
      <c r="Q90" s="107" t="s">
        <v>962</v>
      </c>
      <c r="R90" s="23">
        <v>15001002</v>
      </c>
      <c r="S90" s="23" t="s">
        <v>963</v>
      </c>
      <c r="T90" s="22" t="s">
        <v>964</v>
      </c>
      <c r="U90" s="30">
        <v>33353.629999999997</v>
      </c>
      <c r="V90" s="30"/>
      <c r="W90" s="82"/>
      <c r="X90" s="35">
        <f t="shared" si="6"/>
        <v>0</v>
      </c>
      <c r="Y90" s="36" t="str">
        <f t="shared" si="7"/>
        <v xml:space="preserve"> </v>
      </c>
      <c r="Z90" s="108"/>
    </row>
    <row r="91" spans="1:26">
      <c r="A91" s="33">
        <v>86</v>
      </c>
      <c r="B91" s="22" t="s">
        <v>889</v>
      </c>
      <c r="C91" s="22" t="s">
        <v>291</v>
      </c>
      <c r="D91" s="22" t="s">
        <v>291</v>
      </c>
      <c r="E91" s="23" t="s">
        <v>890</v>
      </c>
      <c r="F91" s="23" t="s">
        <v>418</v>
      </c>
      <c r="G91" s="23" t="s">
        <v>891</v>
      </c>
      <c r="H91" s="23"/>
      <c r="I91" s="23" t="s">
        <v>479</v>
      </c>
      <c r="J91" s="23" t="s">
        <v>12</v>
      </c>
      <c r="K91" s="28">
        <v>45128</v>
      </c>
      <c r="L91" s="28">
        <v>45219</v>
      </c>
      <c r="M91" s="34">
        <f t="shared" si="5"/>
        <v>91</v>
      </c>
      <c r="N91" s="28">
        <v>45219</v>
      </c>
      <c r="O91" s="23"/>
      <c r="P91" s="34" t="str">
        <f t="shared" ca="1" si="4"/>
        <v>Fora do Prazo</v>
      </c>
      <c r="Q91" s="107" t="s">
        <v>965</v>
      </c>
      <c r="R91" s="23" t="s">
        <v>966</v>
      </c>
      <c r="S91" s="23" t="s">
        <v>967</v>
      </c>
      <c r="T91" s="22" t="s">
        <v>968</v>
      </c>
      <c r="U91" s="30">
        <v>37181.410000000003</v>
      </c>
      <c r="V91" s="30"/>
      <c r="W91" s="82"/>
      <c r="X91" s="35">
        <f t="shared" si="6"/>
        <v>0</v>
      </c>
      <c r="Y91" s="36" t="str">
        <f t="shared" si="7"/>
        <v xml:space="preserve"> </v>
      </c>
      <c r="Z91" s="108"/>
    </row>
    <row r="92" spans="1:26">
      <c r="A92" s="33">
        <v>87</v>
      </c>
      <c r="B92" s="22" t="s">
        <v>892</v>
      </c>
      <c r="C92" s="22" t="s">
        <v>291</v>
      </c>
      <c r="D92" s="22" t="s">
        <v>291</v>
      </c>
      <c r="E92" s="23" t="s">
        <v>893</v>
      </c>
      <c r="F92" s="23" t="s">
        <v>894</v>
      </c>
      <c r="G92" s="23" t="s">
        <v>895</v>
      </c>
      <c r="H92" s="23"/>
      <c r="I92" s="23" t="s">
        <v>479</v>
      </c>
      <c r="J92" s="23" t="s">
        <v>12</v>
      </c>
      <c r="K92" s="28">
        <v>45114</v>
      </c>
      <c r="L92" s="28">
        <v>45144</v>
      </c>
      <c r="M92" s="34">
        <f t="shared" si="5"/>
        <v>30</v>
      </c>
      <c r="N92" s="28">
        <v>45144</v>
      </c>
      <c r="O92" s="23"/>
      <c r="P92" s="34" t="str">
        <f t="shared" ca="1" si="4"/>
        <v>Fora do Prazo</v>
      </c>
      <c r="Q92" s="107" t="s">
        <v>969</v>
      </c>
      <c r="R92" s="23" t="s">
        <v>966</v>
      </c>
      <c r="S92" s="23" t="s">
        <v>512</v>
      </c>
      <c r="T92" s="22" t="s">
        <v>513</v>
      </c>
      <c r="U92" s="30">
        <v>50901.47</v>
      </c>
      <c r="V92" s="30" t="s">
        <v>970</v>
      </c>
      <c r="W92" s="82"/>
      <c r="X92" s="35" t="e">
        <f t="shared" si="6"/>
        <v>#VALUE!</v>
      </c>
      <c r="Y92" s="36" t="str">
        <f t="shared" si="7"/>
        <v xml:space="preserve"> </v>
      </c>
      <c r="Z92" s="108"/>
    </row>
    <row r="93" spans="1:26">
      <c r="A93" s="33">
        <v>88</v>
      </c>
      <c r="B93" s="22" t="s">
        <v>896</v>
      </c>
      <c r="C93" s="22" t="s">
        <v>291</v>
      </c>
      <c r="D93" s="22" t="s">
        <v>291</v>
      </c>
      <c r="E93" s="23" t="s">
        <v>476</v>
      </c>
      <c r="F93" s="23" t="s">
        <v>500</v>
      </c>
      <c r="G93" s="23" t="s">
        <v>897</v>
      </c>
      <c r="H93" s="23"/>
      <c r="I93" s="23" t="s">
        <v>479</v>
      </c>
      <c r="J93" s="23" t="s">
        <v>12</v>
      </c>
      <c r="K93" s="28">
        <v>45131</v>
      </c>
      <c r="L93" s="28">
        <v>45161</v>
      </c>
      <c r="M93" s="34">
        <f t="shared" si="5"/>
        <v>30</v>
      </c>
      <c r="N93" s="28">
        <v>45161</v>
      </c>
      <c r="O93" s="23"/>
      <c r="P93" s="34" t="str">
        <f t="shared" ca="1" si="4"/>
        <v>Fora do Prazo</v>
      </c>
      <c r="Q93" s="107" t="s">
        <v>971</v>
      </c>
      <c r="R93" s="23" t="s">
        <v>966</v>
      </c>
      <c r="S93" s="23" t="s">
        <v>512</v>
      </c>
      <c r="T93" s="22" t="s">
        <v>729</v>
      </c>
      <c r="U93" s="30">
        <v>206112.46</v>
      </c>
      <c r="V93" s="30">
        <v>0</v>
      </c>
      <c r="W93" s="82"/>
      <c r="X93" s="35">
        <f t="shared" si="6"/>
        <v>0</v>
      </c>
      <c r="Y93" s="36" t="str">
        <f t="shared" si="7"/>
        <v xml:space="preserve"> </v>
      </c>
      <c r="Z93" s="108"/>
    </row>
    <row r="94" spans="1:26">
      <c r="A94" s="33">
        <v>89</v>
      </c>
      <c r="B94" s="22" t="s">
        <v>898</v>
      </c>
      <c r="C94" s="22" t="s">
        <v>274</v>
      </c>
      <c r="D94" s="22" t="s">
        <v>274</v>
      </c>
      <c r="E94" s="23" t="s">
        <v>333</v>
      </c>
      <c r="F94" s="23" t="s">
        <v>899</v>
      </c>
      <c r="G94" s="23" t="s">
        <v>883</v>
      </c>
      <c r="H94" s="23"/>
      <c r="I94" s="23" t="s">
        <v>376</v>
      </c>
      <c r="J94" s="23" t="s">
        <v>12</v>
      </c>
      <c r="K94" s="28">
        <v>45110</v>
      </c>
      <c r="L94" s="28">
        <v>45383</v>
      </c>
      <c r="M94" s="34">
        <f t="shared" si="5"/>
        <v>273</v>
      </c>
      <c r="N94" s="28">
        <v>45383</v>
      </c>
      <c r="O94" s="23"/>
      <c r="P94" s="34" t="str">
        <f t="shared" ca="1" si="4"/>
        <v>Dentro do Prazo</v>
      </c>
      <c r="Q94" s="107" t="s">
        <v>972</v>
      </c>
      <c r="R94" s="23" t="s">
        <v>973</v>
      </c>
      <c r="S94" s="23" t="s">
        <v>718</v>
      </c>
      <c r="T94" s="22" t="s">
        <v>751</v>
      </c>
      <c r="U94" s="30">
        <v>518178.71</v>
      </c>
      <c r="V94" s="30"/>
      <c r="W94" s="82">
        <v>518178.71</v>
      </c>
      <c r="X94" s="35">
        <f t="shared" si="6"/>
        <v>1</v>
      </c>
      <c r="Y94" s="36" t="str">
        <f t="shared" si="7"/>
        <v xml:space="preserve"> </v>
      </c>
      <c r="Z94" s="108"/>
    </row>
    <row r="95" spans="1:26" ht="25.5">
      <c r="A95" s="33">
        <v>90</v>
      </c>
      <c r="B95" s="22" t="s">
        <v>900</v>
      </c>
      <c r="C95" s="22" t="s">
        <v>901</v>
      </c>
      <c r="D95" s="22"/>
      <c r="E95" s="23" t="s">
        <v>902</v>
      </c>
      <c r="F95" s="23" t="s">
        <v>903</v>
      </c>
      <c r="G95" s="23" t="s">
        <v>635</v>
      </c>
      <c r="H95" s="23"/>
      <c r="I95" s="23" t="s">
        <v>343</v>
      </c>
      <c r="J95" s="23" t="s">
        <v>12</v>
      </c>
      <c r="K95" s="28">
        <v>45132</v>
      </c>
      <c r="L95" s="105"/>
      <c r="M95" s="34">
        <f t="shared" si="5"/>
        <v>-45132</v>
      </c>
      <c r="N95" s="28">
        <v>45463</v>
      </c>
      <c r="O95" s="23"/>
      <c r="P95" s="34" t="str">
        <f t="shared" ca="1" si="4"/>
        <v>Fora do Prazo</v>
      </c>
      <c r="Q95" s="107" t="s">
        <v>974</v>
      </c>
      <c r="R95" s="23" t="s">
        <v>975</v>
      </c>
      <c r="S95" s="23" t="s">
        <v>449</v>
      </c>
      <c r="T95" s="22" t="s">
        <v>111</v>
      </c>
      <c r="U95" s="30">
        <v>3360736.75</v>
      </c>
      <c r="V95" s="30"/>
      <c r="W95" s="82"/>
      <c r="X95" s="35">
        <f t="shared" si="6"/>
        <v>0</v>
      </c>
      <c r="Y95" s="36" t="str">
        <f t="shared" si="7"/>
        <v xml:space="preserve"> </v>
      </c>
      <c r="Z95" s="108"/>
    </row>
    <row r="96" spans="1:26">
      <c r="A96" s="33">
        <v>91</v>
      </c>
      <c r="B96" s="22" t="s">
        <v>904</v>
      </c>
      <c r="C96" s="22" t="s">
        <v>291</v>
      </c>
      <c r="D96" s="22" t="s">
        <v>291</v>
      </c>
      <c r="E96" s="23" t="s">
        <v>905</v>
      </c>
      <c r="F96" s="23" t="s">
        <v>906</v>
      </c>
      <c r="G96" s="23" t="s">
        <v>635</v>
      </c>
      <c r="H96" s="23"/>
      <c r="I96" s="23" t="s">
        <v>387</v>
      </c>
      <c r="J96" s="23" t="s">
        <v>12</v>
      </c>
      <c r="K96" s="28"/>
      <c r="L96" s="28"/>
      <c r="M96" s="34">
        <f t="shared" si="5"/>
        <v>0</v>
      </c>
      <c r="N96" s="28"/>
      <c r="O96" s="23"/>
      <c r="P96" s="34" t="str">
        <f t="shared" ca="1" si="4"/>
        <v>Fora do Prazo</v>
      </c>
      <c r="Q96" s="107"/>
      <c r="R96" s="23"/>
      <c r="S96" s="23" t="s">
        <v>976</v>
      </c>
      <c r="T96" s="22" t="s">
        <v>977</v>
      </c>
      <c r="U96" s="30">
        <v>286185.57</v>
      </c>
      <c r="V96" s="30">
        <v>25913.02</v>
      </c>
      <c r="W96" s="82">
        <v>312098.58</v>
      </c>
      <c r="X96" s="35">
        <f t="shared" si="6"/>
        <v>0.99999996795884272</v>
      </c>
      <c r="Y96" s="36" t="str">
        <f t="shared" si="7"/>
        <v xml:space="preserve"> </v>
      </c>
      <c r="Z96" s="108"/>
    </row>
    <row r="97" spans="1:26">
      <c r="A97" s="33">
        <v>92</v>
      </c>
      <c r="B97" s="22" t="s">
        <v>907</v>
      </c>
      <c r="C97" s="22" t="s">
        <v>274</v>
      </c>
      <c r="D97" s="22" t="s">
        <v>274</v>
      </c>
      <c r="E97" s="23" t="s">
        <v>333</v>
      </c>
      <c r="F97" s="23" t="s">
        <v>908</v>
      </c>
      <c r="G97" s="23" t="s">
        <v>909</v>
      </c>
      <c r="H97" s="23"/>
      <c r="I97" s="23" t="s">
        <v>497</v>
      </c>
      <c r="J97" s="23" t="s">
        <v>12</v>
      </c>
      <c r="K97" s="28">
        <v>44963</v>
      </c>
      <c r="L97" s="28">
        <v>45022</v>
      </c>
      <c r="M97" s="34">
        <f t="shared" si="5"/>
        <v>59</v>
      </c>
      <c r="N97" s="28">
        <v>45022</v>
      </c>
      <c r="O97" s="23"/>
      <c r="P97" s="34" t="str">
        <f t="shared" ca="1" si="4"/>
        <v>Fora do Prazo</v>
      </c>
      <c r="Q97" s="107"/>
      <c r="R97" s="23"/>
      <c r="S97" s="23"/>
      <c r="T97" s="22"/>
      <c r="U97" s="30"/>
      <c r="V97" s="30"/>
      <c r="W97" s="82"/>
      <c r="X97" s="35" t="e">
        <f t="shared" si="6"/>
        <v>#DIV/0!</v>
      </c>
      <c r="Y97" s="36" t="str">
        <f t="shared" si="7"/>
        <v xml:space="preserve"> </v>
      </c>
      <c r="Z97" s="108"/>
    </row>
    <row r="98" spans="1:26" ht="25.5">
      <c r="A98" s="33">
        <v>93</v>
      </c>
      <c r="B98" s="22" t="s">
        <v>910</v>
      </c>
      <c r="C98" s="22" t="s">
        <v>291</v>
      </c>
      <c r="D98" s="22" t="s">
        <v>291</v>
      </c>
      <c r="E98" s="23" t="s">
        <v>333</v>
      </c>
      <c r="F98" s="23" t="s">
        <v>911</v>
      </c>
      <c r="G98" s="23" t="s">
        <v>635</v>
      </c>
      <c r="H98" s="23"/>
      <c r="I98" s="23" t="s">
        <v>497</v>
      </c>
      <c r="J98" s="23" t="s">
        <v>12</v>
      </c>
      <c r="K98" s="28">
        <v>45162</v>
      </c>
      <c r="L98" s="28">
        <v>44949</v>
      </c>
      <c r="M98" s="34">
        <f t="shared" si="5"/>
        <v>-213</v>
      </c>
      <c r="N98" s="28">
        <v>44949</v>
      </c>
      <c r="O98" s="23"/>
      <c r="P98" s="34" t="str">
        <f t="shared" ca="1" si="4"/>
        <v>Fora do Prazo</v>
      </c>
      <c r="Q98" s="107" t="s">
        <v>978</v>
      </c>
      <c r="R98" s="23" t="s">
        <v>529</v>
      </c>
      <c r="S98" s="23" t="s">
        <v>702</v>
      </c>
      <c r="T98" s="22" t="s">
        <v>711</v>
      </c>
      <c r="U98" s="30">
        <v>564655.56000000006</v>
      </c>
      <c r="V98" s="30"/>
      <c r="W98" s="82">
        <v>180856.07</v>
      </c>
      <c r="X98" s="35">
        <f t="shared" si="6"/>
        <v>0.32029449953525646</v>
      </c>
      <c r="Y98" s="36" t="str">
        <f t="shared" si="7"/>
        <v xml:space="preserve"> </v>
      </c>
      <c r="Z98" s="108"/>
    </row>
    <row r="99" spans="1:26">
      <c r="A99" s="33">
        <v>94</v>
      </c>
      <c r="B99" s="22" t="s">
        <v>912</v>
      </c>
      <c r="C99" s="22" t="s">
        <v>291</v>
      </c>
      <c r="D99" s="22" t="s">
        <v>291</v>
      </c>
      <c r="E99" s="23" t="s">
        <v>333</v>
      </c>
      <c r="F99" s="23" t="s">
        <v>503</v>
      </c>
      <c r="G99" s="23" t="s">
        <v>913</v>
      </c>
      <c r="H99" s="23"/>
      <c r="I99" s="23" t="s">
        <v>497</v>
      </c>
      <c r="J99" s="23" t="s">
        <v>12</v>
      </c>
      <c r="K99" s="28">
        <v>44837</v>
      </c>
      <c r="L99" s="28">
        <v>45018</v>
      </c>
      <c r="M99" s="34">
        <f t="shared" si="5"/>
        <v>181</v>
      </c>
      <c r="N99" s="28">
        <v>45018</v>
      </c>
      <c r="O99" s="23"/>
      <c r="P99" s="34" t="str">
        <f t="shared" ca="1" si="4"/>
        <v>Fora do Prazo</v>
      </c>
      <c r="Q99" s="107" t="s">
        <v>979</v>
      </c>
      <c r="R99" s="23" t="s">
        <v>529</v>
      </c>
      <c r="S99" s="23" t="s">
        <v>718</v>
      </c>
      <c r="T99" s="22" t="s">
        <v>719</v>
      </c>
      <c r="U99" s="30">
        <v>598215.56999999995</v>
      </c>
      <c r="V99" s="30"/>
      <c r="W99" s="82">
        <v>606282.68000000005</v>
      </c>
      <c r="X99" s="35">
        <f t="shared" si="6"/>
        <v>1.0134852892578508</v>
      </c>
      <c r="Y99" s="36" t="str">
        <f t="shared" si="7"/>
        <v xml:space="preserve"> </v>
      </c>
      <c r="Z99" s="108"/>
    </row>
    <row r="100" spans="1:26">
      <c r="A100" s="33">
        <v>95</v>
      </c>
      <c r="B100" s="22" t="s">
        <v>914</v>
      </c>
      <c r="C100" s="22" t="s">
        <v>915</v>
      </c>
      <c r="D100" s="22" t="s">
        <v>276</v>
      </c>
      <c r="E100" s="23" t="s">
        <v>890</v>
      </c>
      <c r="F100" s="23" t="s">
        <v>916</v>
      </c>
      <c r="G100" s="23" t="s">
        <v>635</v>
      </c>
      <c r="H100" s="23"/>
      <c r="I100" s="23" t="s">
        <v>479</v>
      </c>
      <c r="J100" s="23" t="s">
        <v>12</v>
      </c>
      <c r="K100" s="28">
        <v>45150</v>
      </c>
      <c r="L100" s="28">
        <v>45271</v>
      </c>
      <c r="M100" s="34">
        <f t="shared" si="5"/>
        <v>121</v>
      </c>
      <c r="N100" s="28">
        <v>45271</v>
      </c>
      <c r="O100" s="23"/>
      <c r="P100" s="34" t="str">
        <f t="shared" ca="1" si="4"/>
        <v>Dentro do Prazo</v>
      </c>
      <c r="Q100" s="107" t="s">
        <v>980</v>
      </c>
      <c r="R100" s="23" t="s">
        <v>956</v>
      </c>
      <c r="S100" s="23" t="s">
        <v>967</v>
      </c>
      <c r="T100" s="22" t="s">
        <v>981</v>
      </c>
      <c r="U100" s="30">
        <v>29186.3</v>
      </c>
      <c r="V100" s="30"/>
      <c r="W100" s="82">
        <v>29186.3</v>
      </c>
      <c r="X100" s="35">
        <f t="shared" si="6"/>
        <v>1</v>
      </c>
      <c r="Y100" s="36" t="str">
        <f t="shared" si="7"/>
        <v xml:space="preserve"> </v>
      </c>
      <c r="Z100" s="108"/>
    </row>
    <row r="101" spans="1:26">
      <c r="A101" s="33">
        <v>96</v>
      </c>
      <c r="B101" s="22" t="s">
        <v>917</v>
      </c>
      <c r="C101" s="22" t="s">
        <v>291</v>
      </c>
      <c r="D101" s="22" t="s">
        <v>291</v>
      </c>
      <c r="E101" s="23" t="s">
        <v>918</v>
      </c>
      <c r="F101" s="23" t="s">
        <v>655</v>
      </c>
      <c r="G101" s="23" t="s">
        <v>635</v>
      </c>
      <c r="H101" s="23"/>
      <c r="I101" s="23" t="s">
        <v>479</v>
      </c>
      <c r="J101" s="23" t="s">
        <v>12</v>
      </c>
      <c r="K101" s="28">
        <v>45168</v>
      </c>
      <c r="L101" s="28">
        <v>45227</v>
      </c>
      <c r="M101" s="34">
        <f t="shared" si="5"/>
        <v>59</v>
      </c>
      <c r="N101" s="28">
        <v>45227</v>
      </c>
      <c r="O101" s="23"/>
      <c r="P101" s="34" t="str">
        <f t="shared" ca="1" si="4"/>
        <v>Fora do Prazo</v>
      </c>
      <c r="Q101" s="107" t="s">
        <v>982</v>
      </c>
      <c r="R101" s="23" t="s">
        <v>956</v>
      </c>
      <c r="S101" s="23" t="s">
        <v>512</v>
      </c>
      <c r="T101" s="22" t="s">
        <v>513</v>
      </c>
      <c r="U101" s="30">
        <v>95387.21</v>
      </c>
      <c r="V101" s="30"/>
      <c r="W101" s="82"/>
      <c r="X101" s="35">
        <f t="shared" si="6"/>
        <v>0</v>
      </c>
      <c r="Y101" s="36" t="str">
        <f t="shared" si="7"/>
        <v xml:space="preserve"> </v>
      </c>
      <c r="Z101" s="108"/>
    </row>
    <row r="102" spans="1:26" ht="25.5">
      <c r="A102" s="33">
        <v>97</v>
      </c>
      <c r="B102" s="22" t="s">
        <v>919</v>
      </c>
      <c r="C102" s="22" t="s">
        <v>291</v>
      </c>
      <c r="D102" s="22" t="s">
        <v>291</v>
      </c>
      <c r="E102" s="23" t="s">
        <v>920</v>
      </c>
      <c r="F102" s="23" t="s">
        <v>695</v>
      </c>
      <c r="G102" s="23" t="s">
        <v>635</v>
      </c>
      <c r="H102" s="23"/>
      <c r="I102" s="23" t="s">
        <v>376</v>
      </c>
      <c r="J102" s="23" t="s">
        <v>12</v>
      </c>
      <c r="K102" s="28">
        <v>45145</v>
      </c>
      <c r="L102" s="28">
        <v>45266</v>
      </c>
      <c r="M102" s="34">
        <f t="shared" si="5"/>
        <v>121</v>
      </c>
      <c r="N102" s="28">
        <v>45266</v>
      </c>
      <c r="O102" s="23"/>
      <c r="P102" s="34" t="str">
        <f t="shared" ca="1" si="4"/>
        <v>Dentro do Prazo</v>
      </c>
      <c r="Q102" s="107" t="s">
        <v>983</v>
      </c>
      <c r="R102" s="23">
        <v>2858</v>
      </c>
      <c r="S102" s="23" t="s">
        <v>735</v>
      </c>
      <c r="T102" s="22" t="s">
        <v>42</v>
      </c>
      <c r="U102" s="30">
        <v>371112.05</v>
      </c>
      <c r="V102" s="30"/>
      <c r="W102" s="82">
        <v>371112.05</v>
      </c>
      <c r="X102" s="35">
        <f t="shared" si="6"/>
        <v>1</v>
      </c>
      <c r="Y102" s="36" t="str">
        <f t="shared" si="7"/>
        <v xml:space="preserve"> </v>
      </c>
      <c r="Z102" s="108"/>
    </row>
    <row r="103" spans="1:26">
      <c r="A103" s="33">
        <v>98</v>
      </c>
      <c r="B103" s="22" t="s">
        <v>921</v>
      </c>
      <c r="C103" s="22" t="s">
        <v>291</v>
      </c>
      <c r="D103" s="22" t="s">
        <v>291</v>
      </c>
      <c r="E103" s="23" t="s">
        <v>476</v>
      </c>
      <c r="F103" s="23" t="s">
        <v>922</v>
      </c>
      <c r="G103" s="23" t="s">
        <v>923</v>
      </c>
      <c r="H103" s="23"/>
      <c r="I103" s="23" t="s">
        <v>479</v>
      </c>
      <c r="J103" s="23" t="s">
        <v>12</v>
      </c>
      <c r="K103" s="28">
        <v>45222</v>
      </c>
      <c r="L103" s="28">
        <v>45252</v>
      </c>
      <c r="M103" s="34">
        <f t="shared" si="5"/>
        <v>30</v>
      </c>
      <c r="N103" s="28">
        <v>45252</v>
      </c>
      <c r="O103" s="23"/>
      <c r="P103" s="34" t="str">
        <f t="shared" ca="1" si="4"/>
        <v>Fora do Prazo</v>
      </c>
      <c r="Q103" s="107" t="s">
        <v>984</v>
      </c>
      <c r="R103" s="23" t="s">
        <v>956</v>
      </c>
      <c r="S103" s="23" t="s">
        <v>512</v>
      </c>
      <c r="T103" s="22" t="s">
        <v>729</v>
      </c>
      <c r="U103" s="30">
        <v>51511.97</v>
      </c>
      <c r="V103" s="30"/>
      <c r="W103" s="82"/>
      <c r="X103" s="35">
        <f t="shared" si="6"/>
        <v>0</v>
      </c>
      <c r="Y103" s="36" t="str">
        <f t="shared" si="7"/>
        <v xml:space="preserve"> </v>
      </c>
      <c r="Z103" s="108"/>
    </row>
    <row r="104" spans="1:26">
      <c r="A104" s="33">
        <v>99</v>
      </c>
      <c r="B104" s="22" t="s">
        <v>924</v>
      </c>
      <c r="C104" s="22" t="s">
        <v>291</v>
      </c>
      <c r="D104" s="22" t="s">
        <v>291</v>
      </c>
      <c r="E104" s="23" t="s">
        <v>476</v>
      </c>
      <c r="F104" s="23" t="s">
        <v>925</v>
      </c>
      <c r="G104" s="23" t="s">
        <v>389</v>
      </c>
      <c r="H104" s="23"/>
      <c r="I104" s="23" t="s">
        <v>479</v>
      </c>
      <c r="J104" s="23" t="s">
        <v>12</v>
      </c>
      <c r="K104" s="28">
        <v>45222</v>
      </c>
      <c r="L104" s="28">
        <v>45252</v>
      </c>
      <c r="M104" s="34">
        <f t="shared" si="5"/>
        <v>30</v>
      </c>
      <c r="N104" s="28">
        <v>45252</v>
      </c>
      <c r="O104" s="23"/>
      <c r="P104" s="34" t="str">
        <f t="shared" ca="1" si="4"/>
        <v>Fora do Prazo</v>
      </c>
      <c r="Q104" s="107" t="s">
        <v>985</v>
      </c>
      <c r="R104" s="23" t="s">
        <v>956</v>
      </c>
      <c r="S104" s="23" t="s">
        <v>512</v>
      </c>
      <c r="T104" s="22" t="s">
        <v>729</v>
      </c>
      <c r="U104" s="30">
        <v>26858.35</v>
      </c>
      <c r="V104" s="30"/>
      <c r="W104" s="82"/>
      <c r="X104" s="35">
        <f t="shared" si="6"/>
        <v>0</v>
      </c>
      <c r="Y104" s="36" t="str">
        <f t="shared" si="7"/>
        <v xml:space="preserve"> </v>
      </c>
      <c r="Z104" s="108"/>
    </row>
    <row r="105" spans="1:26" ht="25.5">
      <c r="A105" s="33">
        <v>100</v>
      </c>
      <c r="B105" s="22" t="s">
        <v>926</v>
      </c>
      <c r="C105" s="22" t="s">
        <v>291</v>
      </c>
      <c r="D105" s="22" t="s">
        <v>291</v>
      </c>
      <c r="E105" s="23" t="s">
        <v>345</v>
      </c>
      <c r="F105" s="23" t="s">
        <v>927</v>
      </c>
      <c r="G105" s="23" t="s">
        <v>696</v>
      </c>
      <c r="H105" s="23"/>
      <c r="I105" s="23" t="s">
        <v>348</v>
      </c>
      <c r="J105" s="23" t="s">
        <v>12</v>
      </c>
      <c r="K105" s="28">
        <v>45222</v>
      </c>
      <c r="L105" s="28">
        <v>45464</v>
      </c>
      <c r="M105" s="34">
        <f t="shared" si="5"/>
        <v>242</v>
      </c>
      <c r="N105" s="28">
        <v>45464</v>
      </c>
      <c r="O105" s="23"/>
      <c r="P105" s="34" t="str">
        <f t="shared" ca="1" si="4"/>
        <v>Dentro do Prazo</v>
      </c>
      <c r="Q105" s="107" t="s">
        <v>986</v>
      </c>
      <c r="R105" s="23" t="s">
        <v>987</v>
      </c>
      <c r="S105" s="23" t="s">
        <v>988</v>
      </c>
      <c r="T105" s="22" t="s">
        <v>989</v>
      </c>
      <c r="U105" s="30">
        <v>4951831.92</v>
      </c>
      <c r="V105" s="30"/>
      <c r="W105" s="82"/>
      <c r="X105" s="35">
        <f t="shared" si="6"/>
        <v>0</v>
      </c>
      <c r="Y105" s="36" t="str">
        <f t="shared" si="7"/>
        <v xml:space="preserve"> </v>
      </c>
      <c r="Z105" s="108"/>
    </row>
    <row r="106" spans="1:26" ht="25.5">
      <c r="A106" s="33">
        <v>101</v>
      </c>
      <c r="B106" s="22" t="s">
        <v>928</v>
      </c>
      <c r="C106" s="22" t="s">
        <v>291</v>
      </c>
      <c r="D106" s="22" t="s">
        <v>291</v>
      </c>
      <c r="E106" s="23" t="s">
        <v>361</v>
      </c>
      <c r="F106" s="23" t="s">
        <v>929</v>
      </c>
      <c r="G106" s="23" t="s">
        <v>635</v>
      </c>
      <c r="H106" s="23"/>
      <c r="I106" s="23" t="s">
        <v>387</v>
      </c>
      <c r="J106" s="23" t="s">
        <v>12</v>
      </c>
      <c r="K106" s="28">
        <v>45195</v>
      </c>
      <c r="L106" s="28">
        <v>45437</v>
      </c>
      <c r="M106" s="34">
        <f t="shared" si="5"/>
        <v>242</v>
      </c>
      <c r="N106" s="28">
        <v>45437</v>
      </c>
      <c r="O106" s="23"/>
      <c r="P106" s="34" t="str">
        <f t="shared" ca="1" si="4"/>
        <v>Dentro do Prazo</v>
      </c>
      <c r="Q106" s="107" t="s">
        <v>990</v>
      </c>
      <c r="R106" s="23" t="s">
        <v>987</v>
      </c>
      <c r="S106" s="23" t="s">
        <v>988</v>
      </c>
      <c r="T106" s="22" t="s">
        <v>989</v>
      </c>
      <c r="U106" s="30">
        <v>567840.82999999996</v>
      </c>
      <c r="V106" s="30"/>
      <c r="W106" s="82">
        <v>43785.21</v>
      </c>
      <c r="X106" s="35">
        <f t="shared" si="6"/>
        <v>7.7108245280636131E-2</v>
      </c>
      <c r="Y106" s="36" t="str">
        <f t="shared" si="7"/>
        <v xml:space="preserve"> </v>
      </c>
      <c r="Z106" s="108"/>
    </row>
    <row r="107" spans="1:26" ht="25.5">
      <c r="A107" s="33">
        <v>102</v>
      </c>
      <c r="B107" s="22" t="s">
        <v>930</v>
      </c>
      <c r="C107" s="22" t="s">
        <v>291</v>
      </c>
      <c r="D107" s="22" t="s">
        <v>291</v>
      </c>
      <c r="E107" s="23" t="s">
        <v>931</v>
      </c>
      <c r="F107" s="23" t="s">
        <v>932</v>
      </c>
      <c r="G107" s="23" t="s">
        <v>933</v>
      </c>
      <c r="H107" s="23"/>
      <c r="I107" s="23" t="s">
        <v>387</v>
      </c>
      <c r="J107" s="23" t="s">
        <v>12</v>
      </c>
      <c r="K107" s="28">
        <v>45133</v>
      </c>
      <c r="L107" s="28">
        <v>45438</v>
      </c>
      <c r="M107" s="34">
        <f t="shared" si="5"/>
        <v>305</v>
      </c>
      <c r="N107" s="28">
        <v>45438</v>
      </c>
      <c r="O107" s="23"/>
      <c r="P107" s="34" t="str">
        <f t="shared" ca="1" si="4"/>
        <v>Dentro do Prazo</v>
      </c>
      <c r="Q107" s="107" t="s">
        <v>991</v>
      </c>
      <c r="R107" s="23" t="s">
        <v>987</v>
      </c>
      <c r="S107" s="23" t="s">
        <v>702</v>
      </c>
      <c r="T107" s="22" t="s">
        <v>711</v>
      </c>
      <c r="U107" s="30">
        <v>609000</v>
      </c>
      <c r="V107" s="30"/>
      <c r="W107" s="82"/>
      <c r="X107" s="35">
        <f t="shared" si="6"/>
        <v>0</v>
      </c>
      <c r="Y107" s="36" t="str">
        <f t="shared" si="7"/>
        <v xml:space="preserve"> </v>
      </c>
      <c r="Z107" s="108"/>
    </row>
    <row r="108" spans="1:26" ht="25.5">
      <c r="A108" s="33">
        <v>103</v>
      </c>
      <c r="B108" s="22" t="s">
        <v>934</v>
      </c>
      <c r="C108" s="22" t="s">
        <v>291</v>
      </c>
      <c r="D108" s="22" t="s">
        <v>291</v>
      </c>
      <c r="E108" s="23" t="s">
        <v>935</v>
      </c>
      <c r="F108" s="23" t="s">
        <v>936</v>
      </c>
      <c r="G108" s="23" t="s">
        <v>937</v>
      </c>
      <c r="H108" s="23"/>
      <c r="I108" s="23" t="s">
        <v>387</v>
      </c>
      <c r="J108" s="23" t="s">
        <v>12</v>
      </c>
      <c r="K108" s="28">
        <v>45196</v>
      </c>
      <c r="L108" s="28"/>
      <c r="M108" s="34">
        <f t="shared" si="5"/>
        <v>-45196</v>
      </c>
      <c r="N108" s="28">
        <v>898726.76</v>
      </c>
      <c r="O108" s="23"/>
      <c r="P108" s="34" t="str">
        <f t="shared" ca="1" si="4"/>
        <v>Fora do Prazo</v>
      </c>
      <c r="Q108" s="107" t="s">
        <v>992</v>
      </c>
      <c r="R108" s="23" t="s">
        <v>987</v>
      </c>
      <c r="S108" s="23" t="s">
        <v>993</v>
      </c>
      <c r="T108" s="22" t="s">
        <v>994</v>
      </c>
      <c r="U108" s="30">
        <v>898726.76</v>
      </c>
      <c r="V108" s="30"/>
      <c r="W108" s="82">
        <v>15828.79</v>
      </c>
      <c r="X108" s="35">
        <f t="shared" si="6"/>
        <v>1.7612460988699168E-2</v>
      </c>
      <c r="Y108" s="36" t="str">
        <f t="shared" si="7"/>
        <v xml:space="preserve"> </v>
      </c>
      <c r="Z108" s="108"/>
    </row>
    <row r="109" spans="1:26" ht="25.5">
      <c r="A109" s="33">
        <v>104</v>
      </c>
      <c r="B109" s="22" t="s">
        <v>938</v>
      </c>
      <c r="C109" s="22" t="s">
        <v>291</v>
      </c>
      <c r="D109" s="22" t="s">
        <v>291</v>
      </c>
      <c r="E109" s="23" t="s">
        <v>361</v>
      </c>
      <c r="F109" s="23" t="s">
        <v>939</v>
      </c>
      <c r="G109" s="23" t="s">
        <v>635</v>
      </c>
      <c r="H109" s="23"/>
      <c r="I109" s="23" t="s">
        <v>420</v>
      </c>
      <c r="J109" s="23" t="s">
        <v>12</v>
      </c>
      <c r="K109" s="28">
        <v>44985</v>
      </c>
      <c r="L109" s="28">
        <v>45226</v>
      </c>
      <c r="M109" s="34">
        <f t="shared" si="5"/>
        <v>241</v>
      </c>
      <c r="N109" s="28">
        <v>45226</v>
      </c>
      <c r="O109" s="23"/>
      <c r="P109" s="34" t="str">
        <f t="shared" ca="1" si="4"/>
        <v>Fora do Prazo</v>
      </c>
      <c r="Q109" s="107" t="s">
        <v>995</v>
      </c>
      <c r="R109" s="23" t="s">
        <v>956</v>
      </c>
      <c r="S109" s="23" t="s">
        <v>566</v>
      </c>
      <c r="T109" s="22" t="s">
        <v>459</v>
      </c>
      <c r="U109" s="30">
        <v>633857.71</v>
      </c>
      <c r="V109" s="30"/>
      <c r="W109" s="82">
        <v>563524.68000000005</v>
      </c>
      <c r="X109" s="35">
        <f t="shared" si="6"/>
        <v>0.88903971839358098</v>
      </c>
      <c r="Y109" s="36" t="str">
        <f t="shared" si="7"/>
        <v xml:space="preserve"> </v>
      </c>
      <c r="Z109" s="108"/>
    </row>
    <row r="110" spans="1:26" ht="25.5">
      <c r="A110" s="33">
        <v>105</v>
      </c>
      <c r="B110" s="22" t="s">
        <v>940</v>
      </c>
      <c r="C110" s="22" t="s">
        <v>274</v>
      </c>
      <c r="D110" s="22" t="s">
        <v>274</v>
      </c>
      <c r="E110" s="23" t="s">
        <v>941</v>
      </c>
      <c r="F110" s="23" t="s">
        <v>942</v>
      </c>
      <c r="G110" s="23" t="s">
        <v>635</v>
      </c>
      <c r="H110" s="23"/>
      <c r="I110" s="23" t="s">
        <v>420</v>
      </c>
      <c r="J110" s="23" t="s">
        <v>12</v>
      </c>
      <c r="K110" s="28">
        <v>45033</v>
      </c>
      <c r="L110" s="28">
        <v>45257</v>
      </c>
      <c r="M110" s="34">
        <f t="shared" si="5"/>
        <v>224</v>
      </c>
      <c r="N110" s="28">
        <v>45257</v>
      </c>
      <c r="O110" s="23"/>
      <c r="P110" s="34" t="str">
        <f t="shared" ca="1" si="4"/>
        <v>Fora do Prazo</v>
      </c>
      <c r="Q110" s="107" t="s">
        <v>996</v>
      </c>
      <c r="R110" s="23" t="s">
        <v>953</v>
      </c>
      <c r="S110" s="23" t="s">
        <v>702</v>
      </c>
      <c r="T110" s="22" t="s">
        <v>711</v>
      </c>
      <c r="U110" s="30">
        <v>1005989.95</v>
      </c>
      <c r="V110" s="30"/>
      <c r="W110" s="82">
        <v>149924.37</v>
      </c>
      <c r="X110" s="35">
        <f t="shared" si="6"/>
        <v>0.14903167770214801</v>
      </c>
      <c r="Y110" s="36" t="str">
        <f t="shared" si="7"/>
        <v xml:space="preserve"> </v>
      </c>
      <c r="Z110" s="108"/>
    </row>
    <row r="111" spans="1:26" ht="25.5">
      <c r="A111" s="33">
        <v>106</v>
      </c>
      <c r="B111" s="22" t="s">
        <v>943</v>
      </c>
      <c r="C111" s="22" t="s">
        <v>291</v>
      </c>
      <c r="D111" s="22" t="s">
        <v>291</v>
      </c>
      <c r="E111" s="23" t="s">
        <v>361</v>
      </c>
      <c r="F111" s="23" t="s">
        <v>944</v>
      </c>
      <c r="G111" s="23" t="s">
        <v>635</v>
      </c>
      <c r="H111" s="23"/>
      <c r="I111" s="23" t="s">
        <v>420</v>
      </c>
      <c r="J111" s="23" t="s">
        <v>12</v>
      </c>
      <c r="K111" s="28">
        <v>45167</v>
      </c>
      <c r="L111" s="28">
        <v>45350</v>
      </c>
      <c r="M111" s="34">
        <f t="shared" si="5"/>
        <v>183</v>
      </c>
      <c r="N111" s="28">
        <v>45350</v>
      </c>
      <c r="O111" s="23"/>
      <c r="P111" s="34" t="str">
        <f t="shared" ca="1" si="4"/>
        <v>Dentro do Prazo</v>
      </c>
      <c r="Q111" s="107" t="s">
        <v>997</v>
      </c>
      <c r="R111" s="23" t="s">
        <v>987</v>
      </c>
      <c r="S111" s="23" t="s">
        <v>707</v>
      </c>
      <c r="T111" s="22" t="s">
        <v>708</v>
      </c>
      <c r="U111" s="30">
        <v>346425.91</v>
      </c>
      <c r="V111" s="30"/>
      <c r="W111" s="82">
        <v>50192.46</v>
      </c>
      <c r="X111" s="35">
        <f t="shared" si="6"/>
        <v>0.14488656463369037</v>
      </c>
      <c r="Y111" s="36" t="str">
        <f t="shared" si="7"/>
        <v xml:space="preserve"> </v>
      </c>
      <c r="Z111" s="108"/>
    </row>
    <row r="112" spans="1:26" ht="25.5">
      <c r="A112" s="33">
        <v>107</v>
      </c>
      <c r="B112" s="102">
        <v>39088</v>
      </c>
      <c r="C112" s="22" t="s">
        <v>274</v>
      </c>
      <c r="D112" s="22" t="s">
        <v>274</v>
      </c>
      <c r="E112" s="23" t="s">
        <v>945</v>
      </c>
      <c r="F112" s="23" t="s">
        <v>946</v>
      </c>
      <c r="G112" s="23" t="s">
        <v>635</v>
      </c>
      <c r="H112" s="23"/>
      <c r="I112" s="23" t="s">
        <v>684</v>
      </c>
      <c r="J112" s="23" t="s">
        <v>12</v>
      </c>
      <c r="K112" s="28">
        <v>45131</v>
      </c>
      <c r="L112" s="28">
        <v>45193</v>
      </c>
      <c r="M112" s="34">
        <f t="shared" si="5"/>
        <v>62</v>
      </c>
      <c r="N112" s="28">
        <v>45193</v>
      </c>
      <c r="O112" s="23"/>
      <c r="P112" s="34" t="str">
        <f t="shared" ca="1" si="4"/>
        <v>Fora do Prazo</v>
      </c>
      <c r="Q112" s="107" t="s">
        <v>998</v>
      </c>
      <c r="R112" s="23" t="s">
        <v>953</v>
      </c>
      <c r="S112" s="23" t="s">
        <v>66</v>
      </c>
      <c r="T112" s="22" t="s">
        <v>999</v>
      </c>
      <c r="U112" s="30">
        <v>148568.87</v>
      </c>
      <c r="V112" s="30"/>
      <c r="W112" s="82">
        <v>49831.97</v>
      </c>
      <c r="X112" s="35">
        <f t="shared" si="6"/>
        <v>0.33541326658808135</v>
      </c>
      <c r="Y112" s="36" t="str">
        <f t="shared" si="7"/>
        <v xml:space="preserve"> </v>
      </c>
      <c r="Z112" s="108"/>
    </row>
  </sheetData>
  <autoFilter ref="A5:Z69"/>
  <mergeCells count="2">
    <mergeCell ref="B1:E1"/>
    <mergeCell ref="A3:J3"/>
  </mergeCells>
  <conditionalFormatting sqref="J1:J1048576">
    <cfRule type="cellIs" dxfId="262" priority="160" operator="equal">
      <formula>"Não Concluída"</formula>
    </cfRule>
  </conditionalFormatting>
  <conditionalFormatting sqref="J6:J40">
    <cfRule type="cellIs" dxfId="261" priority="34" operator="equal">
      <formula>"Paralisada"</formula>
    </cfRule>
    <cfRule type="cellIs" dxfId="260" priority="35" operator="equal">
      <formula>"Concluída"</formula>
    </cfRule>
    <cfRule type="cellIs" dxfId="259" priority="36" operator="equal">
      <formula>"Em andamento"</formula>
    </cfRule>
    <cfRule type="cellIs" dxfId="258" priority="37" operator="equal">
      <formula>"Homologada"</formula>
    </cfRule>
  </conditionalFormatting>
  <conditionalFormatting sqref="J6:J1048576">
    <cfRule type="cellIs" dxfId="257" priority="33" operator="equal">
      <formula>"""Concluida"""</formula>
    </cfRule>
  </conditionalFormatting>
  <conditionalFormatting sqref="J41:J42">
    <cfRule type="cellIs" dxfId="256" priority="29" operator="equal">
      <formula>"Paralisada"</formula>
    </cfRule>
    <cfRule type="cellIs" dxfId="255" priority="30" operator="equal">
      <formula>"Concluída"</formula>
    </cfRule>
    <cfRule type="cellIs" dxfId="254" priority="31" operator="equal">
      <formula>"Em andamento"</formula>
    </cfRule>
    <cfRule type="cellIs" dxfId="253" priority="32" operator="equal">
      <formula>"Homologada"</formula>
    </cfRule>
  </conditionalFormatting>
  <conditionalFormatting sqref="J43:J48">
    <cfRule type="cellIs" dxfId="252" priority="25" operator="equal">
      <formula>"Paralisada"</formula>
    </cfRule>
    <cfRule type="cellIs" dxfId="251" priority="26" operator="equal">
      <formula>"Concluída"</formula>
    </cfRule>
    <cfRule type="cellIs" dxfId="250" priority="27" operator="equal">
      <formula>"Em andamento"</formula>
    </cfRule>
    <cfRule type="cellIs" dxfId="249" priority="28" operator="equal">
      <formula>"Homologada"</formula>
    </cfRule>
  </conditionalFormatting>
  <conditionalFormatting sqref="J49">
    <cfRule type="cellIs" dxfId="248" priority="21" operator="equal">
      <formula>"Paralisada"</formula>
    </cfRule>
    <cfRule type="cellIs" dxfId="247" priority="22" operator="equal">
      <formula>"Concluída"</formula>
    </cfRule>
    <cfRule type="cellIs" dxfId="246" priority="23" operator="equal">
      <formula>"Em andamento"</formula>
    </cfRule>
    <cfRule type="cellIs" dxfId="245" priority="24" operator="equal">
      <formula>"Homologada"</formula>
    </cfRule>
  </conditionalFormatting>
  <conditionalFormatting sqref="J50:J76">
    <cfRule type="cellIs" dxfId="244" priority="17" operator="equal">
      <formula>"Paralisada"</formula>
    </cfRule>
    <cfRule type="cellIs" dxfId="243" priority="18" operator="equal">
      <formula>"Concluída"</formula>
    </cfRule>
    <cfRule type="cellIs" dxfId="242" priority="19" operator="equal">
      <formula>"Em andamento"</formula>
    </cfRule>
    <cfRule type="cellIs" dxfId="241" priority="20" operator="equal">
      <formula>"Homologada"</formula>
    </cfRule>
  </conditionalFormatting>
  <conditionalFormatting sqref="J77">
    <cfRule type="cellIs" dxfId="240" priority="13" operator="equal">
      <formula>"Paralisada"</formula>
    </cfRule>
    <cfRule type="cellIs" dxfId="239" priority="14" operator="equal">
      <formula>"Concluída"</formula>
    </cfRule>
    <cfRule type="cellIs" dxfId="238" priority="15" operator="equal">
      <formula>"Em andamento"</formula>
    </cfRule>
    <cfRule type="cellIs" dxfId="237" priority="16" operator="equal">
      <formula>"Homologada"</formula>
    </cfRule>
  </conditionalFormatting>
  <conditionalFormatting sqref="J78:J86">
    <cfRule type="cellIs" dxfId="236" priority="9" operator="equal">
      <formula>"Paralisada"</formula>
    </cfRule>
    <cfRule type="cellIs" dxfId="235" priority="10" operator="equal">
      <formula>"Concluída"</formula>
    </cfRule>
    <cfRule type="cellIs" dxfId="234" priority="11" operator="equal">
      <formula>"Em andamento"</formula>
    </cfRule>
    <cfRule type="cellIs" dxfId="233" priority="12" operator="equal">
      <formula>"Homologada"</formula>
    </cfRule>
  </conditionalFormatting>
  <conditionalFormatting sqref="J87">
    <cfRule type="cellIs" dxfId="232" priority="5" operator="equal">
      <formula>"Paralisada"</formula>
    </cfRule>
    <cfRule type="cellIs" dxfId="231" priority="6" operator="equal">
      <formula>"Concluída"</formula>
    </cfRule>
    <cfRule type="cellIs" dxfId="230" priority="7" operator="equal">
      <formula>"Em andamento"</formula>
    </cfRule>
    <cfRule type="cellIs" dxfId="229" priority="8" operator="equal">
      <formula>"Homologada"</formula>
    </cfRule>
  </conditionalFormatting>
  <conditionalFormatting sqref="J88:J112">
    <cfRule type="cellIs" dxfId="228" priority="1" operator="equal">
      <formula>"Paralisada"</formula>
    </cfRule>
    <cfRule type="cellIs" dxfId="227" priority="2" operator="equal">
      <formula>"Concluída"</formula>
    </cfRule>
    <cfRule type="cellIs" dxfId="226" priority="3" operator="equal">
      <formula>"Em andamento"</formula>
    </cfRule>
    <cfRule type="cellIs" dxfId="225" priority="4" operator="equal">
      <formula>"Homologada"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B529"/>
  <sheetViews>
    <sheetView showGridLines="0" showRowColHeaders="0" workbookViewId="0">
      <selection activeCell="A26" sqref="A26"/>
    </sheetView>
  </sheetViews>
  <sheetFormatPr defaultRowHeight="14.25"/>
  <cols>
    <col min="1" max="1" width="81.85546875" style="21" bestFit="1" customWidth="1"/>
    <col min="2" max="2" width="11.85546875" style="20" customWidth="1"/>
    <col min="3" max="16384" width="9.140625" style="20"/>
  </cols>
  <sheetData>
    <row r="1" spans="1:2">
      <c r="A1" s="133" t="s">
        <v>466</v>
      </c>
      <c r="B1" s="134" t="s">
        <v>153</v>
      </c>
    </row>
    <row r="3" spans="1:2">
      <c r="A3" s="133" t="s">
        <v>326</v>
      </c>
    </row>
    <row r="4" spans="1:2">
      <c r="A4" s="135" t="s">
        <v>535</v>
      </c>
    </row>
    <row r="5" spans="1:2">
      <c r="A5" s="135" t="s">
        <v>24</v>
      </c>
    </row>
    <row r="6" spans="1:2">
      <c r="A6" s="135" t="s">
        <v>536</v>
      </c>
    </row>
    <row r="7" spans="1:2">
      <c r="A7" s="135" t="s">
        <v>534</v>
      </c>
    </row>
    <row r="8" spans="1:2">
      <c r="A8" s="135" t="s">
        <v>167</v>
      </c>
    </row>
    <row r="9" spans="1:2">
      <c r="A9" s="136">
        <v>44802</v>
      </c>
    </row>
    <row r="10" spans="1:2">
      <c r="A10" s="136">
        <v>45058</v>
      </c>
    </row>
    <row r="11" spans="1:2">
      <c r="A11" s="135" t="s">
        <v>538</v>
      </c>
    </row>
    <row r="12" spans="1:2">
      <c r="A12" s="135" t="s">
        <v>539</v>
      </c>
    </row>
    <row r="13" spans="1:2">
      <c r="A13" s="137">
        <v>254965.98</v>
      </c>
    </row>
    <row r="14" spans="1:2">
      <c r="A14" s="138">
        <v>0.79504422511583706</v>
      </c>
    </row>
    <row r="15" spans="1:2" ht="28.5">
      <c r="A15" s="135" t="s">
        <v>846</v>
      </c>
    </row>
    <row r="16" spans="1:2">
      <c r="A16" s="135" t="s">
        <v>745</v>
      </c>
    </row>
    <row r="17" spans="1:1">
      <c r="A17" s="135" t="s">
        <v>24</v>
      </c>
    </row>
    <row r="18" spans="1:1">
      <c r="A18" s="135" t="s">
        <v>746</v>
      </c>
    </row>
    <row r="19" spans="1:1">
      <c r="A19" s="135" t="s">
        <v>747</v>
      </c>
    </row>
    <row r="20" spans="1:1">
      <c r="A20" s="135" t="s">
        <v>748</v>
      </c>
    </row>
    <row r="21" spans="1:1">
      <c r="A21" s="136">
        <v>44984</v>
      </c>
    </row>
    <row r="22" spans="1:1">
      <c r="A22" s="136">
        <v>45108</v>
      </c>
    </row>
    <row r="23" spans="1:1">
      <c r="A23" s="135" t="s">
        <v>749</v>
      </c>
    </row>
    <row r="24" spans="1:1">
      <c r="A24" s="135" t="s">
        <v>750</v>
      </c>
    </row>
    <row r="25" spans="1:1">
      <c r="A25" s="137">
        <v>129785.47</v>
      </c>
    </row>
    <row r="26" spans="1:1">
      <c r="A26" s="138">
        <v>0.48702447199983168</v>
      </c>
    </row>
    <row r="27" spans="1:1" ht="28.5">
      <c r="A27" s="135" t="s">
        <v>1000</v>
      </c>
    </row>
    <row r="28" spans="1:1" ht="15">
      <c r="A28"/>
    </row>
    <row r="29" spans="1:1" ht="15">
      <c r="A29"/>
    </row>
    <row r="30" spans="1:1" ht="15">
      <c r="A30"/>
    </row>
    <row r="31" spans="1:1" ht="15">
      <c r="A31"/>
    </row>
    <row r="32" spans="1:1" ht="15">
      <c r="A32"/>
    </row>
    <row r="33" spans="1:1" ht="15">
      <c r="A33"/>
    </row>
    <row r="34" spans="1:1" ht="15">
      <c r="A34"/>
    </row>
    <row r="35" spans="1:1" ht="15">
      <c r="A35"/>
    </row>
    <row r="36" spans="1:1" ht="15">
      <c r="A36"/>
    </row>
    <row r="37" spans="1:1" ht="15">
      <c r="A37"/>
    </row>
    <row r="38" spans="1:1" ht="15">
      <c r="A38"/>
    </row>
    <row r="39" spans="1:1" ht="15">
      <c r="A39"/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  <row r="45" spans="1:1" ht="15">
      <c r="A45"/>
    </row>
    <row r="46" spans="1:1" ht="15">
      <c r="A46"/>
    </row>
    <row r="47" spans="1:1" ht="15">
      <c r="A47"/>
    </row>
    <row r="48" spans="1:1" ht="15">
      <c r="A48"/>
    </row>
    <row r="49" spans="1:1" ht="15">
      <c r="A49"/>
    </row>
    <row r="50" spans="1:1" ht="15">
      <c r="A50"/>
    </row>
    <row r="51" spans="1:1" ht="15">
      <c r="A51"/>
    </row>
    <row r="52" spans="1:1" ht="15">
      <c r="A52"/>
    </row>
    <row r="53" spans="1:1" ht="15">
      <c r="A53"/>
    </row>
    <row r="54" spans="1:1" ht="15">
      <c r="A54"/>
    </row>
    <row r="55" spans="1:1" ht="15">
      <c r="A55"/>
    </row>
    <row r="56" spans="1:1" ht="15">
      <c r="A56"/>
    </row>
    <row r="57" spans="1:1" ht="15">
      <c r="A57"/>
    </row>
    <row r="58" spans="1:1" ht="15">
      <c r="A58"/>
    </row>
    <row r="59" spans="1:1" ht="15">
      <c r="A59"/>
    </row>
    <row r="60" spans="1:1" ht="15">
      <c r="A60"/>
    </row>
    <row r="61" spans="1:1" ht="15">
      <c r="A61"/>
    </row>
    <row r="62" spans="1:1" ht="15">
      <c r="A62"/>
    </row>
    <row r="63" spans="1:1" ht="15">
      <c r="A63"/>
    </row>
    <row r="64" spans="1:1" ht="15">
      <c r="A64"/>
    </row>
    <row r="65" spans="1:1" ht="15">
      <c r="A65"/>
    </row>
    <row r="66" spans="1:1" ht="15">
      <c r="A66"/>
    </row>
    <row r="67" spans="1:1" ht="15">
      <c r="A67"/>
    </row>
    <row r="68" spans="1:1" ht="15">
      <c r="A68"/>
    </row>
    <row r="69" spans="1:1" ht="15">
      <c r="A69"/>
    </row>
    <row r="70" spans="1:1" ht="15">
      <c r="A70"/>
    </row>
    <row r="71" spans="1:1" ht="15">
      <c r="A71"/>
    </row>
    <row r="72" spans="1:1" ht="15">
      <c r="A72"/>
    </row>
    <row r="73" spans="1:1" ht="15">
      <c r="A73"/>
    </row>
    <row r="74" spans="1:1" ht="15">
      <c r="A74"/>
    </row>
    <row r="75" spans="1:1" ht="15">
      <c r="A75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</sheetData>
  <printOptions horizontalCentered="1"/>
  <pageMargins left="0.39370078740157483" right="0.39370078740157483" top="0.39370078740157483" bottom="0.39370078740157483" header="0" footer="0"/>
  <pageSetup paperSize="9" scale="7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B457"/>
  <sheetViews>
    <sheetView showGridLines="0" showRowColHeaders="0" workbookViewId="0">
      <selection activeCell="B6" sqref="B6"/>
    </sheetView>
  </sheetViews>
  <sheetFormatPr defaultColWidth="150.7109375" defaultRowHeight="14.25"/>
  <cols>
    <col min="1" max="1" width="81.85546875" style="21" customWidth="1"/>
    <col min="2" max="2" width="11.85546875" style="20" customWidth="1"/>
    <col min="3" max="16384" width="150.7109375" style="20"/>
  </cols>
  <sheetData>
    <row r="1" spans="1:2">
      <c r="A1" s="133" t="s">
        <v>466</v>
      </c>
      <c r="B1" s="134" t="s">
        <v>153</v>
      </c>
    </row>
    <row r="3" spans="1:2">
      <c r="A3" s="133" t="s">
        <v>326</v>
      </c>
    </row>
    <row r="4" spans="1:2">
      <c r="A4" s="135" t="s">
        <v>349</v>
      </c>
    </row>
    <row r="5" spans="1:2">
      <c r="A5" s="135" t="s">
        <v>291</v>
      </c>
    </row>
    <row r="6" spans="1:2">
      <c r="A6" s="135" t="s">
        <v>345</v>
      </c>
    </row>
    <row r="7" spans="1:2">
      <c r="A7" s="135" t="s">
        <v>350</v>
      </c>
    </row>
    <row r="8" spans="1:2">
      <c r="A8" s="135" t="s">
        <v>351</v>
      </c>
    </row>
    <row r="9" spans="1:2">
      <c r="A9" s="136">
        <v>44518</v>
      </c>
    </row>
    <row r="10" spans="1:2">
      <c r="A10" s="136">
        <v>44613</v>
      </c>
    </row>
    <row r="11" spans="1:2">
      <c r="A11" s="135" t="s">
        <v>312</v>
      </c>
    </row>
    <row r="12" spans="1:2">
      <c r="A12" s="135" t="s">
        <v>448</v>
      </c>
    </row>
    <row r="13" spans="1:2">
      <c r="A13" s="137">
        <v>879742.69</v>
      </c>
    </row>
    <row r="14" spans="1:2">
      <c r="A14" s="138">
        <v>0.42985737113655359</v>
      </c>
    </row>
    <row r="15" spans="1:2">
      <c r="A15" s="135" t="s">
        <v>463</v>
      </c>
    </row>
    <row r="16" spans="1:2">
      <c r="A16" s="135" t="s">
        <v>353</v>
      </c>
    </row>
    <row r="17" spans="1:1">
      <c r="A17" s="135" t="s">
        <v>291</v>
      </c>
    </row>
    <row r="18" spans="1:1">
      <c r="A18" s="135" t="s">
        <v>345</v>
      </c>
    </row>
    <row r="19" spans="1:1">
      <c r="A19" s="135" t="s">
        <v>354</v>
      </c>
    </row>
    <row r="20" spans="1:1">
      <c r="A20" s="135" t="s">
        <v>315</v>
      </c>
    </row>
    <row r="21" spans="1:1">
      <c r="A21" s="136">
        <v>44518</v>
      </c>
    </row>
    <row r="22" spans="1:1">
      <c r="A22" s="136">
        <v>44613</v>
      </c>
    </row>
    <row r="23" spans="1:1">
      <c r="A23" s="135" t="s">
        <v>297</v>
      </c>
    </row>
    <row r="24" spans="1:1">
      <c r="A24" s="135" t="s">
        <v>448</v>
      </c>
    </row>
    <row r="25" spans="1:1">
      <c r="A25" s="137">
        <v>1169873.1299999999</v>
      </c>
    </row>
    <row r="26" spans="1:1">
      <c r="A26" s="138">
        <v>0.33916542728013599</v>
      </c>
    </row>
    <row r="27" spans="1:1">
      <c r="A27" s="135" t="s">
        <v>464</v>
      </c>
    </row>
    <row r="28" spans="1:1">
      <c r="A28" s="135" t="s">
        <v>332</v>
      </c>
    </row>
    <row r="29" spans="1:1">
      <c r="A29" s="135" t="s">
        <v>274</v>
      </c>
    </row>
    <row r="30" spans="1:1">
      <c r="A30" s="135" t="s">
        <v>333</v>
      </c>
    </row>
    <row r="31" spans="1:1">
      <c r="A31" s="135" t="s">
        <v>334</v>
      </c>
    </row>
    <row r="32" spans="1:1">
      <c r="A32" s="135" t="s">
        <v>335</v>
      </c>
    </row>
    <row r="33" spans="1:1">
      <c r="A33" s="136">
        <v>43486</v>
      </c>
    </row>
    <row r="34" spans="1:1">
      <c r="A34" s="136">
        <v>43907</v>
      </c>
    </row>
    <row r="35" spans="1:1">
      <c r="A35" s="135" t="s">
        <v>282</v>
      </c>
    </row>
    <row r="36" spans="1:1">
      <c r="A36" s="135" t="s">
        <v>277</v>
      </c>
    </row>
    <row r="37" spans="1:1">
      <c r="A37" s="137">
        <v>1026799.06</v>
      </c>
    </row>
    <row r="38" spans="1:1">
      <c r="A38" s="138">
        <v>0.89284023997504358</v>
      </c>
    </row>
    <row r="39" spans="1:1">
      <c r="A39" s="135" t="s">
        <v>565</v>
      </c>
    </row>
    <row r="40" spans="1:1" ht="15">
      <c r="A40"/>
    </row>
    <row r="41" spans="1:1" ht="15">
      <c r="A41"/>
    </row>
    <row r="42" spans="1:1" ht="15">
      <c r="A42"/>
    </row>
    <row r="43" spans="1:1" ht="15">
      <c r="A43"/>
    </row>
    <row r="44" spans="1:1" ht="15">
      <c r="A44"/>
    </row>
    <row r="45" spans="1:1" ht="15">
      <c r="A45"/>
    </row>
    <row r="46" spans="1:1" ht="15">
      <c r="A46"/>
    </row>
    <row r="47" spans="1:1" ht="15">
      <c r="A47"/>
    </row>
    <row r="48" spans="1:1" ht="15">
      <c r="A48"/>
    </row>
    <row r="49" spans="1:1" ht="15">
      <c r="A49"/>
    </row>
    <row r="50" spans="1:1" ht="15">
      <c r="A50"/>
    </row>
    <row r="51" spans="1:1" ht="15">
      <c r="A51"/>
    </row>
    <row r="52" spans="1:1" ht="15">
      <c r="A52"/>
    </row>
    <row r="53" spans="1:1" ht="15">
      <c r="A53"/>
    </row>
    <row r="54" spans="1:1" ht="15">
      <c r="A54"/>
    </row>
    <row r="55" spans="1:1" ht="15">
      <c r="A55"/>
    </row>
    <row r="56" spans="1:1" ht="15">
      <c r="A56"/>
    </row>
    <row r="57" spans="1:1" ht="15">
      <c r="A57"/>
    </row>
    <row r="58" spans="1:1" ht="15">
      <c r="A58"/>
    </row>
    <row r="59" spans="1:1" ht="15">
      <c r="A59"/>
    </row>
    <row r="60" spans="1:1" ht="15">
      <c r="A60"/>
    </row>
    <row r="61" spans="1:1" ht="15">
      <c r="A61"/>
    </row>
    <row r="62" spans="1:1" ht="15">
      <c r="A62"/>
    </row>
    <row r="63" spans="1:1">
      <c r="A63" s="20"/>
    </row>
    <row r="64" spans="1:1">
      <c r="A64" s="20"/>
    </row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  <row r="304" s="20" customFormat="1"/>
    <row r="305" s="20" customFormat="1"/>
    <row r="306" s="20" customFormat="1"/>
    <row r="307" s="20" customFormat="1"/>
    <row r="308" s="20" customFormat="1"/>
    <row r="309" s="20" customFormat="1"/>
    <row r="310" s="20" customFormat="1"/>
    <row r="311" s="20" customFormat="1"/>
    <row r="312" s="20" customFormat="1"/>
    <row r="313" s="20" customFormat="1"/>
    <row r="314" s="20" customFormat="1"/>
    <row r="315" s="20" customFormat="1"/>
    <row r="316" s="20" customFormat="1"/>
    <row r="317" s="20" customFormat="1"/>
    <row r="318" s="20" customFormat="1"/>
    <row r="319" s="20" customFormat="1"/>
    <row r="320" s="20" customFormat="1"/>
    <row r="321" s="20" customFormat="1"/>
    <row r="322" s="20" customFormat="1"/>
    <row r="323" s="20" customFormat="1"/>
    <row r="324" s="20" customFormat="1"/>
    <row r="325" s="20" customFormat="1"/>
    <row r="326" s="20" customFormat="1"/>
    <row r="327" s="20" customFormat="1"/>
    <row r="328" s="20" customFormat="1"/>
    <row r="329" s="20" customFormat="1"/>
    <row r="330" s="20" customFormat="1"/>
    <row r="331" s="20" customFormat="1"/>
    <row r="332" s="20" customFormat="1"/>
    <row r="333" s="20" customFormat="1"/>
    <row r="334" s="20" customFormat="1"/>
    <row r="335" s="20" customFormat="1"/>
    <row r="336" s="20" customFormat="1"/>
    <row r="337" s="20" customFormat="1"/>
    <row r="338" s="20" customFormat="1"/>
    <row r="339" s="20" customFormat="1"/>
    <row r="340" s="20" customFormat="1"/>
    <row r="341" s="20" customFormat="1"/>
    <row r="342" s="20" customFormat="1"/>
    <row r="343" s="20" customFormat="1"/>
    <row r="344" s="20" customFormat="1"/>
    <row r="345" s="20" customFormat="1"/>
    <row r="346" s="20" customFormat="1"/>
    <row r="347" s="20" customFormat="1"/>
    <row r="348" s="20" customFormat="1"/>
    <row r="349" s="20" customFormat="1"/>
    <row r="350" s="20" customFormat="1"/>
    <row r="351" s="20" customFormat="1"/>
    <row r="352" s="20" customFormat="1"/>
    <row r="353" s="20" customFormat="1"/>
    <row r="354" s="20" customFormat="1"/>
    <row r="355" s="20" customFormat="1"/>
    <row r="356" s="20" customFormat="1"/>
    <row r="357" s="20" customFormat="1"/>
    <row r="358" s="20" customFormat="1"/>
    <row r="359" s="20" customFormat="1"/>
    <row r="360" s="20" customFormat="1"/>
    <row r="361" s="20" customFormat="1"/>
    <row r="362" s="20" customFormat="1"/>
    <row r="363" s="20" customFormat="1"/>
    <row r="364" s="20" customFormat="1"/>
    <row r="365" s="20" customFormat="1"/>
    <row r="366" s="20" customFormat="1"/>
    <row r="367" s="20" customFormat="1"/>
    <row r="368" s="20" customFormat="1"/>
    <row r="369" s="20" customFormat="1"/>
    <row r="370" s="20" customFormat="1"/>
    <row r="371" s="20" customFormat="1"/>
    <row r="372" s="20" customFormat="1"/>
    <row r="373" s="20" customFormat="1"/>
    <row r="374" s="20" customFormat="1"/>
    <row r="375" s="20" customFormat="1"/>
    <row r="376" s="20" customFormat="1"/>
    <row r="377" s="20" customFormat="1"/>
    <row r="378" s="20" customFormat="1"/>
    <row r="379" s="20" customFormat="1"/>
    <row r="380" s="20" customFormat="1"/>
    <row r="381" s="20" customFormat="1"/>
    <row r="382" s="20" customFormat="1"/>
    <row r="383" s="20" customFormat="1"/>
    <row r="384" s="20" customFormat="1"/>
    <row r="385" s="20" customFormat="1"/>
    <row r="386" s="20" customFormat="1"/>
    <row r="387" s="20" customFormat="1"/>
    <row r="388" s="20" customFormat="1"/>
    <row r="389" s="20" customFormat="1"/>
    <row r="390" s="20" customFormat="1"/>
    <row r="391" s="20" customFormat="1"/>
    <row r="392" s="20" customFormat="1"/>
    <row r="393" s="20" customFormat="1"/>
    <row r="394" s="20" customFormat="1"/>
    <row r="395" s="20" customFormat="1"/>
    <row r="396" s="20" customFormat="1"/>
    <row r="397" s="20" customFormat="1"/>
    <row r="398" s="20" customFormat="1"/>
    <row r="399" s="20" customFormat="1"/>
    <row r="400" s="20" customFormat="1"/>
    <row r="401" s="20" customFormat="1"/>
    <row r="402" s="20" customFormat="1"/>
    <row r="403" s="20" customFormat="1"/>
    <row r="404" s="20" customFormat="1"/>
    <row r="405" s="20" customFormat="1"/>
    <row r="406" s="20" customFormat="1"/>
    <row r="407" s="20" customFormat="1"/>
    <row r="408" s="20" customFormat="1"/>
    <row r="409" s="20" customFormat="1"/>
    <row r="410" s="20" customFormat="1"/>
    <row r="411" s="20" customFormat="1"/>
    <row r="412" s="20" customFormat="1"/>
    <row r="413" s="20" customFormat="1"/>
    <row r="414" s="20" customFormat="1"/>
    <row r="415" s="20" customFormat="1"/>
    <row r="416" s="20" customFormat="1"/>
    <row r="417" s="20" customFormat="1"/>
    <row r="418" s="20" customFormat="1"/>
    <row r="419" s="20" customFormat="1"/>
    <row r="420" s="20" customFormat="1"/>
    <row r="421" s="20" customFormat="1"/>
    <row r="422" s="20" customFormat="1"/>
    <row r="423" s="20" customFormat="1"/>
    <row r="424" s="20" customFormat="1"/>
    <row r="425" s="20" customFormat="1"/>
    <row r="426" s="20" customFormat="1"/>
    <row r="427" s="20" customFormat="1"/>
    <row r="428" s="20" customFormat="1"/>
    <row r="429" s="20" customFormat="1"/>
    <row r="430" s="20" customFormat="1"/>
    <row r="431" s="20" customFormat="1"/>
    <row r="432" s="20" customFormat="1"/>
    <row r="433" s="20" customFormat="1"/>
    <row r="434" s="20" customFormat="1"/>
    <row r="435" s="20" customFormat="1"/>
    <row r="436" s="20" customFormat="1"/>
    <row r="437" s="20" customFormat="1"/>
    <row r="438" s="20" customFormat="1"/>
    <row r="439" s="20" customFormat="1"/>
    <row r="440" s="20" customFormat="1"/>
    <row r="441" s="20" customFormat="1"/>
    <row r="442" s="20" customFormat="1"/>
    <row r="443" s="20" customFormat="1"/>
    <row r="444" s="20" customFormat="1"/>
    <row r="445" s="20" customFormat="1"/>
    <row r="446" s="20" customFormat="1"/>
    <row r="447" s="20" customFormat="1"/>
    <row r="448" s="20" customFormat="1"/>
    <row r="449" s="20" customFormat="1"/>
    <row r="450" s="20" customFormat="1"/>
    <row r="451" s="20" customFormat="1"/>
    <row r="452" s="20" customFormat="1"/>
    <row r="453" s="20" customFormat="1"/>
    <row r="454" s="20" customFormat="1"/>
    <row r="455" s="20" customFormat="1"/>
    <row r="456" s="20" customFormat="1"/>
    <row r="457" s="20" customFormat="1"/>
  </sheetData>
  <printOptions horizontalCentered="1"/>
  <pageMargins left="0.39370078740157483" right="0.39370078740157483" top="0.39370078740157483" bottom="0.39370078740157483" header="0" footer="0"/>
  <pageSetup paperSize="9" scale="91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G11"/>
  <sheetViews>
    <sheetView showGridLines="0" showRowColHeaders="0" tabSelected="1" zoomScale="90" zoomScaleNormal="90" workbookViewId="0">
      <selection activeCell="B4" sqref="B4"/>
    </sheetView>
  </sheetViews>
  <sheetFormatPr defaultRowHeight="16.5"/>
  <cols>
    <col min="1" max="1" width="20.7109375" style="19" customWidth="1"/>
    <col min="2" max="3" width="41.7109375" style="19" customWidth="1"/>
    <col min="4" max="4" width="0.85546875" style="19" customWidth="1"/>
    <col min="5" max="5" width="20.7109375" style="19" customWidth="1"/>
    <col min="6" max="7" width="41.7109375" style="19" customWidth="1"/>
    <col min="8" max="16384" width="9.140625" style="19"/>
  </cols>
  <sheetData>
    <row r="2" spans="1:7" ht="17.25">
      <c r="A2" s="131" t="s">
        <v>742</v>
      </c>
      <c r="B2" s="131"/>
      <c r="C2" s="131"/>
      <c r="E2" s="131" t="s">
        <v>743</v>
      </c>
      <c r="F2" s="131"/>
      <c r="G2" s="131"/>
    </row>
    <row r="3" spans="1:7" ht="3.75" customHeight="1"/>
    <row r="4" spans="1:7">
      <c r="A4" s="142"/>
      <c r="B4" s="142" t="s">
        <v>469</v>
      </c>
      <c r="C4" s="142"/>
      <c r="E4" s="142"/>
      <c r="F4" s="142" t="s">
        <v>469</v>
      </c>
      <c r="G4" s="142"/>
    </row>
    <row r="5" spans="1:7" ht="42.75">
      <c r="A5" s="142" t="s">
        <v>326</v>
      </c>
      <c r="B5" s="142" t="s">
        <v>468</v>
      </c>
      <c r="C5" s="142" t="s">
        <v>470</v>
      </c>
      <c r="E5" s="142" t="s">
        <v>326</v>
      </c>
      <c r="F5" s="142" t="s">
        <v>468</v>
      </c>
      <c r="G5" s="142" t="s">
        <v>470</v>
      </c>
    </row>
    <row r="6" spans="1:7">
      <c r="A6" s="139" t="s">
        <v>331</v>
      </c>
      <c r="B6" s="140">
        <v>31</v>
      </c>
      <c r="C6" s="141">
        <v>0.50819672131147542</v>
      </c>
      <c r="E6" s="147" t="s">
        <v>331</v>
      </c>
      <c r="F6" s="145">
        <v>15</v>
      </c>
      <c r="G6" s="146">
        <v>0.14018691588785046</v>
      </c>
    </row>
    <row r="7" spans="1:7">
      <c r="A7" s="139" t="s">
        <v>12</v>
      </c>
      <c r="B7" s="140">
        <v>22</v>
      </c>
      <c r="C7" s="141">
        <v>0.36065573770491804</v>
      </c>
      <c r="E7" s="147" t="s">
        <v>12</v>
      </c>
      <c r="F7" s="145">
        <v>87</v>
      </c>
      <c r="G7" s="146">
        <v>0.81308411214953269</v>
      </c>
    </row>
    <row r="8" spans="1:7">
      <c r="A8" s="139" t="s">
        <v>150</v>
      </c>
      <c r="B8" s="140">
        <v>2</v>
      </c>
      <c r="C8" s="141">
        <v>3.2786885245901641E-2</v>
      </c>
      <c r="E8" s="147" t="s">
        <v>394</v>
      </c>
      <c r="F8" s="145">
        <v>2</v>
      </c>
      <c r="G8" s="146">
        <v>1.8691588785046728E-2</v>
      </c>
    </row>
    <row r="9" spans="1:7">
      <c r="A9" s="139" t="s">
        <v>153</v>
      </c>
      <c r="B9" s="140">
        <v>2</v>
      </c>
      <c r="C9" s="141">
        <v>3.2786885245901641E-2</v>
      </c>
      <c r="E9" s="147" t="s">
        <v>153</v>
      </c>
      <c r="F9" s="145">
        <v>3</v>
      </c>
      <c r="G9" s="146">
        <v>2.8037383177570093E-2</v>
      </c>
    </row>
    <row r="10" spans="1:7">
      <c r="A10" s="139" t="s">
        <v>577</v>
      </c>
      <c r="B10" s="140">
        <v>4</v>
      </c>
      <c r="C10" s="141">
        <v>6.5573770491803282E-2</v>
      </c>
      <c r="E10" s="142" t="s">
        <v>584</v>
      </c>
      <c r="F10" s="143">
        <v>107</v>
      </c>
      <c r="G10" s="144">
        <v>1</v>
      </c>
    </row>
    <row r="11" spans="1:7">
      <c r="A11" s="142" t="s">
        <v>584</v>
      </c>
      <c r="B11" s="143">
        <v>61</v>
      </c>
      <c r="C11" s="144">
        <v>1</v>
      </c>
    </row>
  </sheetData>
  <mergeCells count="2">
    <mergeCell ref="A2:C2"/>
    <mergeCell ref="E2:G2"/>
  </mergeCells>
  <pageMargins left="0.511811024" right="0.511811024" top="0.78740157499999996" bottom="0.78740157499999996" header="0.31496062000000002" footer="0.3149606200000000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MAPA DE OBRAS SME</vt:lpstr>
      <vt:lpstr>MAPA DE OBRAS SMO</vt:lpstr>
      <vt:lpstr>OBRAS PARALISADAS SME</vt:lpstr>
      <vt:lpstr>OBRAS PARALISADAS SMO</vt:lpstr>
      <vt:lpstr>CONTROLE STATUS OBRAS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</dc:creator>
  <cp:lastModifiedBy>Controladoria</cp:lastModifiedBy>
  <cp:revision/>
  <cp:lastPrinted>2022-10-05T17:26:59Z</cp:lastPrinted>
  <dcterms:created xsi:type="dcterms:W3CDTF">2022-04-04T09:00:17Z</dcterms:created>
  <dcterms:modified xsi:type="dcterms:W3CDTF">2023-11-29T13:25:18Z</dcterms:modified>
</cp:coreProperties>
</file>